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ukgbc1.sharepoint.com/programmes/Programmes 2013  14/ANZ/04 Projects and initiatives/01 Building Level/11 Embodied Carbon Meas &amp; Rep/06 Report/03 Improving your modelling and reporting/Supplementary docs to publish/ss/"/>
    </mc:Choice>
  </mc:AlternateContent>
  <xr:revisionPtr revIDLastSave="113" documentId="8_{67657787-0D8B-48A7-9794-553511CD2AB2}" xr6:coauthVersionLast="47" xr6:coauthVersionMax="47" xr10:uidLastSave="{18497F91-12BC-4241-9188-D184C094B845}"/>
  <bookViews>
    <workbookView xWindow="-28920" yWindow="-960" windowWidth="29040" windowHeight="17640" xr2:uid="{00000000-000D-0000-FFFF-FFFF00000000}"/>
  </bookViews>
  <sheets>
    <sheet name="Instructions" sheetId="6" r:id="rId1"/>
    <sheet name="Input Sheet - Office" sheetId="5" r:id="rId2"/>
    <sheet name="Calculation - Office" sheetId="4" state="hidden" r:id="rId3"/>
    <sheet name="Master Copy - Office" sheetId="1" state="hidden" r:id="rId4"/>
    <sheet name="Input Sheet - Residential" sheetId="7" r:id="rId5"/>
    <sheet name="Input Sheet - Retail" sheetId="10" r:id="rId6"/>
    <sheet name="Input Sheet - Education" sheetId="13" r:id="rId7"/>
    <sheet name="Calculation Sheet - Edu" sheetId="14" state="hidden" r:id="rId8"/>
    <sheet name="Master Copy - Edu" sheetId="15" state="hidden" r:id="rId9"/>
    <sheet name="Calculation Sheet - Retail" sheetId="11" state="hidden" r:id="rId10"/>
    <sheet name="Master Copy - Retail" sheetId="12" state="hidden" r:id="rId11"/>
    <sheet name="Calculation - Resi" sheetId="8" state="hidden" r:id="rId12"/>
    <sheet name="Master Copy - Resi" sheetId="9"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3" i="15" l="1"/>
  <c r="D73" i="15"/>
  <c r="V71" i="15"/>
  <c r="V73" i="15" s="1"/>
  <c r="R71" i="15"/>
  <c r="Q71" i="15"/>
  <c r="Q73" i="15" s="1"/>
  <c r="P71" i="15"/>
  <c r="P73" i="15" s="1"/>
  <c r="O71" i="15"/>
  <c r="O73" i="15" s="1"/>
  <c r="N71" i="15"/>
  <c r="N73" i="15" s="1"/>
  <c r="E71" i="15"/>
  <c r="E73" i="15" s="1"/>
  <c r="D71" i="15"/>
  <c r="J69" i="15"/>
  <c r="M68" i="15"/>
  <c r="U67" i="15"/>
  <c r="H67" i="15"/>
  <c r="K66" i="15"/>
  <c r="S65" i="15"/>
  <c r="F65" i="15"/>
  <c r="I64" i="15"/>
  <c r="L63" i="15"/>
  <c r="AD62" i="15"/>
  <c r="T69" i="15" s="1"/>
  <c r="Y62" i="15"/>
  <c r="G69" i="15" s="1"/>
  <c r="U62" i="15"/>
  <c r="I62" i="15"/>
  <c r="H62" i="15"/>
  <c r="F62" i="15"/>
  <c r="L54" i="15"/>
  <c r="K54" i="15"/>
  <c r="AL53" i="15"/>
  <c r="U53" i="15"/>
  <c r="I53" i="15"/>
  <c r="S52" i="15"/>
  <c r="M52" i="15"/>
  <c r="F52" i="15"/>
  <c r="AN51" i="15"/>
  <c r="AL51" i="15"/>
  <c r="K51" i="15"/>
  <c r="J51" i="15"/>
  <c r="I51" i="15"/>
  <c r="U50" i="15"/>
  <c r="T50" i="15"/>
  <c r="S50" i="15"/>
  <c r="H50" i="15"/>
  <c r="M49" i="15"/>
  <c r="L49" i="15"/>
  <c r="K49" i="15"/>
  <c r="AN48" i="15"/>
  <c r="U48" i="15"/>
  <c r="J48" i="15"/>
  <c r="I48" i="15"/>
  <c r="T47" i="15"/>
  <c r="S47" i="15"/>
  <c r="M47" i="15"/>
  <c r="G47" i="15"/>
  <c r="U46" i="15"/>
  <c r="J46" i="15"/>
  <c r="I46" i="15"/>
  <c r="M45" i="15"/>
  <c r="L45" i="15"/>
  <c r="K45" i="15"/>
  <c r="U44" i="15"/>
  <c r="T44" i="15"/>
  <c r="S44" i="15"/>
  <c r="H44" i="15"/>
  <c r="K43" i="15"/>
  <c r="J43" i="15"/>
  <c r="I43" i="15"/>
  <c r="S42" i="15"/>
  <c r="M42" i="15"/>
  <c r="L42" i="15"/>
  <c r="F42" i="15"/>
  <c r="AD41" i="15"/>
  <c r="I54" i="15" s="1"/>
  <c r="Y41" i="15"/>
  <c r="U41" i="15"/>
  <c r="K41" i="15"/>
  <c r="J41" i="15"/>
  <c r="I41" i="15"/>
  <c r="S38" i="15"/>
  <c r="M38" i="15"/>
  <c r="L38" i="15"/>
  <c r="K38" i="15"/>
  <c r="F38" i="15"/>
  <c r="U37" i="15"/>
  <c r="T37" i="15"/>
  <c r="S37" i="15"/>
  <c r="I37" i="15"/>
  <c r="H37" i="15"/>
  <c r="G37" i="15"/>
  <c r="AD36" i="15"/>
  <c r="J38" i="15" s="1"/>
  <c r="Y36" i="15"/>
  <c r="F37" i="15" s="1"/>
  <c r="U36" i="15"/>
  <c r="S36" i="15"/>
  <c r="M36" i="15"/>
  <c r="L36" i="15"/>
  <c r="K36" i="15"/>
  <c r="F36" i="15"/>
  <c r="U35" i="15"/>
  <c r="T35" i="15"/>
  <c r="I35" i="15"/>
  <c r="S34" i="15"/>
  <c r="M34" i="15"/>
  <c r="L34" i="15"/>
  <c r="F34" i="15"/>
  <c r="U33" i="15"/>
  <c r="T33" i="15"/>
  <c r="S33" i="15"/>
  <c r="I33" i="15"/>
  <c r="H33" i="15"/>
  <c r="G33" i="15"/>
  <c r="AD32" i="15"/>
  <c r="AN49" i="15" s="1"/>
  <c r="AA32" i="15"/>
  <c r="Y32" i="15"/>
  <c r="F33" i="15" s="1"/>
  <c r="U32" i="15"/>
  <c r="T32" i="15"/>
  <c r="S32" i="15"/>
  <c r="M32" i="15"/>
  <c r="L32" i="15"/>
  <c r="K32" i="15"/>
  <c r="J32" i="15"/>
  <c r="I32" i="15"/>
  <c r="F32" i="15"/>
  <c r="U31" i="15"/>
  <c r="T31" i="15"/>
  <c r="I31" i="15"/>
  <c r="L30" i="15"/>
  <c r="K30" i="15"/>
  <c r="J30" i="15"/>
  <c r="I30" i="15"/>
  <c r="T29" i="15"/>
  <c r="S29" i="15"/>
  <c r="M29" i="15"/>
  <c r="L29" i="15"/>
  <c r="I29" i="15"/>
  <c r="G29" i="15"/>
  <c r="AF28" i="15"/>
  <c r="AF34" i="15" s="1"/>
  <c r="AD28" i="15"/>
  <c r="S35" i="15" s="1"/>
  <c r="Y28" i="15"/>
  <c r="F35" i="15" s="1"/>
  <c r="U28" i="15"/>
  <c r="T28" i="15"/>
  <c r="S28" i="15"/>
  <c r="L28" i="15"/>
  <c r="K28" i="15"/>
  <c r="J28" i="15"/>
  <c r="I28" i="15"/>
  <c r="T27" i="15"/>
  <c r="S27" i="15"/>
  <c r="M27" i="15"/>
  <c r="G27" i="15"/>
  <c r="F27" i="15"/>
  <c r="U26" i="15"/>
  <c r="J26" i="15"/>
  <c r="I26" i="15"/>
  <c r="T25" i="15"/>
  <c r="M25" i="15"/>
  <c r="L25" i="15"/>
  <c r="K25" i="15"/>
  <c r="U24" i="15"/>
  <c r="T24" i="15"/>
  <c r="S24" i="15"/>
  <c r="L24" i="15"/>
  <c r="J24" i="15"/>
  <c r="H24" i="15"/>
  <c r="G24" i="15"/>
  <c r="AD23" i="15"/>
  <c r="L27" i="15" s="1"/>
  <c r="AA23" i="15"/>
  <c r="Y23" i="15"/>
  <c r="G26" i="15" s="1"/>
  <c r="U23" i="15"/>
  <c r="T23" i="15"/>
  <c r="S23" i="15"/>
  <c r="M23" i="15"/>
  <c r="L23" i="15"/>
  <c r="K23" i="15"/>
  <c r="J23" i="15"/>
  <c r="I23" i="15"/>
  <c r="AW21" i="15"/>
  <c r="AW21" i="14" s="1"/>
  <c r="AU21" i="15"/>
  <c r="AS21" i="15"/>
  <c r="AQ21" i="15"/>
  <c r="AO21" i="15"/>
  <c r="AM21" i="15"/>
  <c r="AK21" i="15"/>
  <c r="AW20" i="15"/>
  <c r="AF62" i="15" s="1"/>
  <c r="AU20" i="15"/>
  <c r="AF41" i="15" s="1"/>
  <c r="AS20" i="15"/>
  <c r="AS20" i="14" s="1"/>
  <c r="AQ20" i="15"/>
  <c r="AF36" i="15" s="1"/>
  <c r="AO20" i="15"/>
  <c r="AF32" i="15" s="1"/>
  <c r="AM20" i="15"/>
  <c r="AK20" i="15"/>
  <c r="AF23" i="15" s="1"/>
  <c r="AW19" i="15"/>
  <c r="AA62" i="15" s="1"/>
  <c r="AU19" i="15"/>
  <c r="AA41" i="15" s="1"/>
  <c r="AS19" i="15"/>
  <c r="AS19" i="14" s="1"/>
  <c r="AQ19" i="15"/>
  <c r="AQ19" i="14" s="1"/>
  <c r="AO19" i="15"/>
  <c r="AM19" i="15"/>
  <c r="AA28" i="15" s="1"/>
  <c r="AA34" i="15" s="1"/>
  <c r="AK19" i="15"/>
  <c r="D7" i="15"/>
  <c r="D6" i="15"/>
  <c r="D5" i="15"/>
  <c r="D4" i="15"/>
  <c r="C2" i="15"/>
  <c r="Q73" i="14"/>
  <c r="P73" i="14"/>
  <c r="O73" i="14"/>
  <c r="V71" i="14"/>
  <c r="V73" i="14" s="1"/>
  <c r="R71" i="14"/>
  <c r="R73" i="14" s="1"/>
  <c r="Q71" i="14"/>
  <c r="P71" i="14"/>
  <c r="O71" i="14"/>
  <c r="N71" i="14"/>
  <c r="N73" i="14" s="1"/>
  <c r="E71" i="14"/>
  <c r="E73" i="14" s="1"/>
  <c r="D71" i="14"/>
  <c r="D73" i="14" s="1"/>
  <c r="U69" i="14"/>
  <c r="T69" i="14"/>
  <c r="S69" i="14"/>
  <c r="M69" i="14"/>
  <c r="L69" i="14"/>
  <c r="K69" i="14"/>
  <c r="J69" i="14"/>
  <c r="I69" i="14"/>
  <c r="H69" i="14"/>
  <c r="G69" i="14"/>
  <c r="F69" i="14"/>
  <c r="U68" i="14"/>
  <c r="T68" i="14"/>
  <c r="S68" i="14"/>
  <c r="M68" i="14"/>
  <c r="L68" i="14"/>
  <c r="K68" i="14"/>
  <c r="J68" i="14"/>
  <c r="I68" i="14"/>
  <c r="H68" i="14"/>
  <c r="G68" i="14"/>
  <c r="F68" i="14"/>
  <c r="U67" i="14"/>
  <c r="T67" i="14"/>
  <c r="S67" i="14"/>
  <c r="M67" i="14"/>
  <c r="L67" i="14"/>
  <c r="K67" i="14"/>
  <c r="J67" i="14"/>
  <c r="I67" i="14"/>
  <c r="H67" i="14"/>
  <c r="G67" i="14"/>
  <c r="F67" i="14"/>
  <c r="U66" i="14"/>
  <c r="T66" i="14"/>
  <c r="S66" i="14"/>
  <c r="M66" i="14"/>
  <c r="L66" i="14"/>
  <c r="K66" i="14"/>
  <c r="J66" i="14"/>
  <c r="I66" i="14"/>
  <c r="H66" i="14"/>
  <c r="G66" i="14"/>
  <c r="F66" i="14"/>
  <c r="U65" i="14"/>
  <c r="T65" i="14"/>
  <c r="S65" i="14"/>
  <c r="M65" i="14"/>
  <c r="L65" i="14"/>
  <c r="K65" i="14"/>
  <c r="J65" i="14"/>
  <c r="I65" i="14"/>
  <c r="H65" i="14"/>
  <c r="G65" i="14"/>
  <c r="F65" i="14"/>
  <c r="U64" i="14"/>
  <c r="T64" i="14"/>
  <c r="S64" i="14"/>
  <c r="M64" i="14"/>
  <c r="L64" i="14"/>
  <c r="K64" i="14"/>
  <c r="J64" i="14"/>
  <c r="I64" i="14"/>
  <c r="H64" i="14"/>
  <c r="G64" i="14"/>
  <c r="F64" i="14"/>
  <c r="U63" i="14"/>
  <c r="T63" i="14"/>
  <c r="S63" i="14"/>
  <c r="M63" i="14"/>
  <c r="L63" i="14"/>
  <c r="K63" i="14"/>
  <c r="J63" i="14"/>
  <c r="AB62" i="14" s="1"/>
  <c r="I63" i="14"/>
  <c r="H63" i="14"/>
  <c r="G63" i="14"/>
  <c r="F63" i="14"/>
  <c r="U62" i="14"/>
  <c r="T62" i="14"/>
  <c r="S62" i="14"/>
  <c r="M62" i="14"/>
  <c r="L62" i="14"/>
  <c r="K62" i="14"/>
  <c r="J62" i="14"/>
  <c r="I62" i="14"/>
  <c r="H62" i="14"/>
  <c r="G62" i="14"/>
  <c r="F62" i="14"/>
  <c r="X62" i="14" s="1"/>
  <c r="Z62" i="14" s="1"/>
  <c r="U54" i="14"/>
  <c r="T54" i="14"/>
  <c r="S54" i="14"/>
  <c r="M54" i="14"/>
  <c r="L54" i="14"/>
  <c r="K54" i="14"/>
  <c r="J54" i="14"/>
  <c r="I54" i="14"/>
  <c r="H54" i="14"/>
  <c r="G54" i="14"/>
  <c r="F54" i="14"/>
  <c r="U53" i="14"/>
  <c r="T53" i="14"/>
  <c r="S53" i="14"/>
  <c r="M53" i="14"/>
  <c r="L53" i="14"/>
  <c r="K53" i="14"/>
  <c r="J53" i="14"/>
  <c r="I53" i="14"/>
  <c r="H53" i="14"/>
  <c r="G53" i="14"/>
  <c r="F53" i="14"/>
  <c r="U52" i="14"/>
  <c r="T52" i="14"/>
  <c r="S52" i="14"/>
  <c r="M52" i="14"/>
  <c r="L52" i="14"/>
  <c r="K52" i="14"/>
  <c r="J52" i="14"/>
  <c r="I52" i="14"/>
  <c r="H52" i="14"/>
  <c r="G52" i="14"/>
  <c r="F52" i="14"/>
  <c r="AN51" i="14"/>
  <c r="AL51" i="14"/>
  <c r="U51" i="14"/>
  <c r="T51" i="14"/>
  <c r="S51" i="14"/>
  <c r="M51" i="14"/>
  <c r="L51" i="14"/>
  <c r="K51" i="14"/>
  <c r="J51" i="14"/>
  <c r="I51" i="14"/>
  <c r="H51" i="14"/>
  <c r="G51" i="14"/>
  <c r="F51" i="14"/>
  <c r="U50" i="14"/>
  <c r="T50" i="14"/>
  <c r="S50" i="14"/>
  <c r="M50" i="14"/>
  <c r="L50" i="14"/>
  <c r="K50" i="14"/>
  <c r="J50" i="14"/>
  <c r="I50" i="14"/>
  <c r="H50" i="14"/>
  <c r="G50" i="14"/>
  <c r="F50" i="14"/>
  <c r="U49" i="14"/>
  <c r="T49" i="14"/>
  <c r="S49" i="14"/>
  <c r="M49" i="14"/>
  <c r="L49" i="14"/>
  <c r="K49" i="14"/>
  <c r="J49" i="14"/>
  <c r="I49" i="14"/>
  <c r="H49" i="14"/>
  <c r="G49" i="14"/>
  <c r="F49" i="14"/>
  <c r="U48" i="14"/>
  <c r="T48" i="14"/>
  <c r="S48" i="14"/>
  <c r="M48" i="14"/>
  <c r="L48" i="14"/>
  <c r="K48" i="14"/>
  <c r="J48" i="14"/>
  <c r="I48" i="14"/>
  <c r="H48" i="14"/>
  <c r="G48" i="14"/>
  <c r="F48" i="14"/>
  <c r="U47" i="14"/>
  <c r="T47" i="14"/>
  <c r="S47" i="14"/>
  <c r="M47" i="14"/>
  <c r="L47" i="14"/>
  <c r="K47" i="14"/>
  <c r="J47" i="14"/>
  <c r="I47" i="14"/>
  <c r="H47" i="14"/>
  <c r="G47" i="14"/>
  <c r="F47" i="14"/>
  <c r="U46" i="14"/>
  <c r="T46" i="14"/>
  <c r="S46" i="14"/>
  <c r="M46" i="14"/>
  <c r="L46" i="14"/>
  <c r="K46" i="14"/>
  <c r="J46" i="14"/>
  <c r="I46" i="14"/>
  <c r="H46" i="14"/>
  <c r="G46" i="14"/>
  <c r="F46" i="14"/>
  <c r="U45" i="14"/>
  <c r="T45" i="14"/>
  <c r="S45" i="14"/>
  <c r="M45" i="14"/>
  <c r="L45" i="14"/>
  <c r="K45" i="14"/>
  <c r="J45" i="14"/>
  <c r="I45" i="14"/>
  <c r="H45" i="14"/>
  <c r="G45" i="14"/>
  <c r="F45" i="14"/>
  <c r="U44" i="14"/>
  <c r="T44" i="14"/>
  <c r="S44" i="14"/>
  <c r="M44" i="14"/>
  <c r="L44" i="14"/>
  <c r="K44" i="14"/>
  <c r="J44" i="14"/>
  <c r="I44" i="14"/>
  <c r="H44" i="14"/>
  <c r="G44" i="14"/>
  <c r="X41" i="14" s="1"/>
  <c r="Z41" i="14" s="1"/>
  <c r="F44" i="14"/>
  <c r="U43" i="14"/>
  <c r="T43" i="14"/>
  <c r="S43" i="14"/>
  <c r="M43" i="14"/>
  <c r="L43" i="14"/>
  <c r="K43" i="14"/>
  <c r="J43" i="14"/>
  <c r="I43" i="14"/>
  <c r="H43" i="14"/>
  <c r="G43" i="14"/>
  <c r="F43" i="14"/>
  <c r="U42" i="14"/>
  <c r="T42" i="14"/>
  <c r="S42" i="14"/>
  <c r="M42" i="14"/>
  <c r="L42" i="14"/>
  <c r="K42" i="14"/>
  <c r="J42" i="14"/>
  <c r="I42" i="14"/>
  <c r="H42" i="14"/>
  <c r="G42" i="14"/>
  <c r="F42" i="14"/>
  <c r="U41" i="14"/>
  <c r="T41" i="14"/>
  <c r="S41" i="14"/>
  <c r="M41" i="14"/>
  <c r="L41" i="14"/>
  <c r="K41" i="14"/>
  <c r="J41" i="14"/>
  <c r="I41" i="14"/>
  <c r="H41" i="14"/>
  <c r="G41" i="14"/>
  <c r="F41" i="14"/>
  <c r="U38" i="14"/>
  <c r="T38" i="14"/>
  <c r="S38" i="14"/>
  <c r="M38" i="14"/>
  <c r="L38" i="14"/>
  <c r="K38" i="14"/>
  <c r="J38" i="14"/>
  <c r="I38" i="14"/>
  <c r="H38" i="14"/>
  <c r="G38" i="14"/>
  <c r="F38" i="14"/>
  <c r="U37" i="14"/>
  <c r="T37" i="14"/>
  <c r="S37" i="14"/>
  <c r="M37" i="14"/>
  <c r="L37" i="14"/>
  <c r="K37" i="14"/>
  <c r="J37" i="14"/>
  <c r="I37" i="14"/>
  <c r="H37" i="14"/>
  <c r="G37" i="14"/>
  <c r="F37" i="14"/>
  <c r="AA36" i="14"/>
  <c r="U36" i="14"/>
  <c r="T36" i="14"/>
  <c r="S36" i="14"/>
  <c r="M36" i="14"/>
  <c r="L36" i="14"/>
  <c r="K36" i="14"/>
  <c r="J36" i="14"/>
  <c r="I36" i="14"/>
  <c r="H36" i="14"/>
  <c r="G36" i="14"/>
  <c r="F36" i="14"/>
  <c r="U35" i="14"/>
  <c r="T35" i="14"/>
  <c r="S35" i="14"/>
  <c r="M35" i="14"/>
  <c r="L35" i="14"/>
  <c r="K35" i="14"/>
  <c r="J35" i="14"/>
  <c r="I35" i="14"/>
  <c r="H35" i="14"/>
  <c r="G35" i="14"/>
  <c r="F35" i="14"/>
  <c r="AA34" i="14"/>
  <c r="U34" i="14"/>
  <c r="T34" i="14"/>
  <c r="S34" i="14"/>
  <c r="M34" i="14"/>
  <c r="L34" i="14"/>
  <c r="K34" i="14"/>
  <c r="J34" i="14"/>
  <c r="I34" i="14"/>
  <c r="H34" i="14"/>
  <c r="G34" i="14"/>
  <c r="F34" i="14"/>
  <c r="U33" i="14"/>
  <c r="T33" i="14"/>
  <c r="S33" i="14"/>
  <c r="M33" i="14"/>
  <c r="L33" i="14"/>
  <c r="K33" i="14"/>
  <c r="J33" i="14"/>
  <c r="I33" i="14"/>
  <c r="H33" i="14"/>
  <c r="G33" i="14"/>
  <c r="F33" i="14"/>
  <c r="AA32" i="14"/>
  <c r="U32" i="14"/>
  <c r="T32" i="14"/>
  <c r="S32" i="14"/>
  <c r="M32" i="14"/>
  <c r="L32" i="14"/>
  <c r="K32" i="14"/>
  <c r="J32" i="14"/>
  <c r="I32" i="14"/>
  <c r="H32" i="14"/>
  <c r="G32" i="14"/>
  <c r="F32" i="14"/>
  <c r="U31" i="14"/>
  <c r="T31" i="14"/>
  <c r="S31" i="14"/>
  <c r="M31" i="14"/>
  <c r="L31" i="14"/>
  <c r="K31" i="14"/>
  <c r="J31" i="14"/>
  <c r="I31" i="14"/>
  <c r="H31" i="14"/>
  <c r="G31" i="14"/>
  <c r="F31" i="14"/>
  <c r="U30" i="14"/>
  <c r="T30" i="14"/>
  <c r="S30" i="14"/>
  <c r="M30" i="14"/>
  <c r="L30" i="14"/>
  <c r="K30" i="14"/>
  <c r="J30" i="14"/>
  <c r="I30" i="14"/>
  <c r="H30" i="14"/>
  <c r="G30" i="14"/>
  <c r="F30" i="14"/>
  <c r="U29" i="14"/>
  <c r="T29" i="14"/>
  <c r="S29" i="14"/>
  <c r="M29" i="14"/>
  <c r="L29" i="14"/>
  <c r="K29" i="14"/>
  <c r="J29" i="14"/>
  <c r="I29" i="14"/>
  <c r="H29" i="14"/>
  <c r="G29" i="14"/>
  <c r="F29" i="14"/>
  <c r="Y28" i="14"/>
  <c r="Y34" i="14" s="1"/>
  <c r="X28" i="14"/>
  <c r="U28" i="14"/>
  <c r="T28" i="14"/>
  <c r="S28" i="14"/>
  <c r="M28" i="14"/>
  <c r="L28" i="14"/>
  <c r="K28" i="14"/>
  <c r="J28" i="14"/>
  <c r="I28" i="14"/>
  <c r="H28" i="14"/>
  <c r="G28" i="14"/>
  <c r="F28" i="14"/>
  <c r="W28" i="14" s="1"/>
  <c r="W34" i="14" s="1"/>
  <c r="U27" i="14"/>
  <c r="T27" i="14"/>
  <c r="S27" i="14"/>
  <c r="M27" i="14"/>
  <c r="L27" i="14"/>
  <c r="K27" i="14"/>
  <c r="J27" i="14"/>
  <c r="I27" i="14"/>
  <c r="H27" i="14"/>
  <c r="G27" i="14"/>
  <c r="F27" i="14"/>
  <c r="U26" i="14"/>
  <c r="T26" i="14"/>
  <c r="S26" i="14"/>
  <c r="M26" i="14"/>
  <c r="L26" i="14"/>
  <c r="K26" i="14"/>
  <c r="J26" i="14"/>
  <c r="I26" i="14"/>
  <c r="H26" i="14"/>
  <c r="G26" i="14"/>
  <c r="F26" i="14"/>
  <c r="U25" i="14"/>
  <c r="T25" i="14"/>
  <c r="S25" i="14"/>
  <c r="M25" i="14"/>
  <c r="L25" i="14"/>
  <c r="K25" i="14"/>
  <c r="J25" i="14"/>
  <c r="I25" i="14"/>
  <c r="H25" i="14"/>
  <c r="G25" i="14"/>
  <c r="F25" i="14"/>
  <c r="U24" i="14"/>
  <c r="T24" i="14"/>
  <c r="T71" i="14" s="1"/>
  <c r="T73" i="14" s="1"/>
  <c r="S24" i="14"/>
  <c r="S71" i="14" s="1"/>
  <c r="S73" i="14" s="1"/>
  <c r="M24" i="14"/>
  <c r="L24" i="14"/>
  <c r="K24" i="14"/>
  <c r="J24" i="14"/>
  <c r="I24" i="14"/>
  <c r="H24" i="14"/>
  <c r="G24" i="14"/>
  <c r="F24" i="14"/>
  <c r="Y23" i="14"/>
  <c r="AL47" i="14" s="1"/>
  <c r="U23" i="14"/>
  <c r="T23" i="14"/>
  <c r="S23" i="14"/>
  <c r="M23" i="14"/>
  <c r="L23" i="14"/>
  <c r="L71" i="14" s="1"/>
  <c r="L73" i="14" s="1"/>
  <c r="K23" i="14"/>
  <c r="K71" i="14" s="1"/>
  <c r="K73" i="14" s="1"/>
  <c r="J23" i="14"/>
  <c r="J71" i="14" s="1"/>
  <c r="J73" i="14" s="1"/>
  <c r="I23" i="14"/>
  <c r="H23" i="14"/>
  <c r="G23" i="14"/>
  <c r="F23" i="14"/>
  <c r="AV21" i="14"/>
  <c r="AU21" i="14"/>
  <c r="AT21" i="14"/>
  <c r="AS21" i="14"/>
  <c r="AR21" i="14"/>
  <c r="AQ21" i="14"/>
  <c r="AP21" i="14"/>
  <c r="AO21" i="14"/>
  <c r="AN21" i="14"/>
  <c r="AM21" i="14"/>
  <c r="AL21" i="14"/>
  <c r="AK21" i="14"/>
  <c r="AJ21" i="14"/>
  <c r="AI21" i="14"/>
  <c r="AH21" i="14"/>
  <c r="AW20" i="14"/>
  <c r="AF62" i="14" s="1"/>
  <c r="AV20" i="14"/>
  <c r="AD62" i="14" s="1"/>
  <c r="AN53" i="14" s="1"/>
  <c r="AT20" i="14"/>
  <c r="AD41" i="14" s="1"/>
  <c r="AN52" i="14" s="1"/>
  <c r="AR20" i="14"/>
  <c r="AQ20" i="14"/>
  <c r="AF36" i="14" s="1"/>
  <c r="AP20" i="14"/>
  <c r="AD36" i="14" s="1"/>
  <c r="AN50" i="14" s="1"/>
  <c r="AO20" i="14"/>
  <c r="AF32" i="14" s="1"/>
  <c r="AN20" i="14"/>
  <c r="AD32" i="14" s="1"/>
  <c r="AN49" i="14" s="1"/>
  <c r="AM20" i="14"/>
  <c r="AF28" i="14" s="1"/>
  <c r="AF34" i="14" s="1"/>
  <c r="AL20" i="14"/>
  <c r="AD28" i="14" s="1"/>
  <c r="AK20" i="14"/>
  <c r="AF23" i="14" s="1"/>
  <c r="AJ20" i="14"/>
  <c r="AD23" i="14" s="1"/>
  <c r="AN47" i="14" s="1"/>
  <c r="AI20" i="14"/>
  <c r="AH20" i="14"/>
  <c r="AW19" i="14"/>
  <c r="AA62" i="14" s="1"/>
  <c r="AV19" i="14"/>
  <c r="Y62" i="14" s="1"/>
  <c r="AL53" i="14" s="1"/>
  <c r="AU19" i="14"/>
  <c r="AA41" i="14" s="1"/>
  <c r="AT19" i="14"/>
  <c r="Y41" i="14" s="1"/>
  <c r="AL52" i="14" s="1"/>
  <c r="AR19" i="14"/>
  <c r="AP19" i="14"/>
  <c r="Y36" i="14" s="1"/>
  <c r="AL50" i="14" s="1"/>
  <c r="AO19" i="14"/>
  <c r="AN19" i="14"/>
  <c r="Y32" i="14" s="1"/>
  <c r="AL49" i="14" s="1"/>
  <c r="AM19" i="14"/>
  <c r="AA28" i="14" s="1"/>
  <c r="AL19" i="14"/>
  <c r="AK19" i="14"/>
  <c r="AA23" i="14" s="1"/>
  <c r="AJ19" i="14"/>
  <c r="AI19" i="14"/>
  <c r="AH19" i="14"/>
  <c r="AW18" i="14"/>
  <c r="AV18" i="14"/>
  <c r="AU18" i="14"/>
  <c r="AT18" i="14"/>
  <c r="AS18" i="14"/>
  <c r="AR18" i="14"/>
  <c r="AQ18" i="14"/>
  <c r="AP18" i="14"/>
  <c r="AO18" i="14"/>
  <c r="AN18" i="14"/>
  <c r="AI18" i="14"/>
  <c r="AV17" i="14"/>
  <c r="AT17" i="14"/>
  <c r="AR17" i="14"/>
  <c r="AP17" i="14"/>
  <c r="AN17" i="14"/>
  <c r="AL17" i="14"/>
  <c r="AJ17" i="14"/>
  <c r="D7" i="14"/>
  <c r="D6" i="14"/>
  <c r="D5" i="14"/>
  <c r="D4" i="14"/>
  <c r="C2" i="14"/>
  <c r="U73" i="13"/>
  <c r="T73" i="13"/>
  <c r="M73" i="13"/>
  <c r="L73" i="13"/>
  <c r="E73" i="13"/>
  <c r="D73" i="13"/>
  <c r="V71" i="13"/>
  <c r="V73" i="13" s="1"/>
  <c r="U71" i="13"/>
  <c r="T71" i="13"/>
  <c r="S71" i="13"/>
  <c r="S73" i="13" s="1"/>
  <c r="R71" i="13"/>
  <c r="R73" i="13" s="1"/>
  <c r="Q71" i="13"/>
  <c r="Q73" i="13" s="1"/>
  <c r="P71" i="13"/>
  <c r="P73" i="13" s="1"/>
  <c r="O71" i="13"/>
  <c r="O73" i="13" s="1"/>
  <c r="N71" i="13"/>
  <c r="N73" i="13" s="1"/>
  <c r="M71" i="13"/>
  <c r="L71" i="13"/>
  <c r="K71" i="13"/>
  <c r="K73" i="13" s="1"/>
  <c r="J71" i="13"/>
  <c r="J73" i="13" s="1"/>
  <c r="I71" i="13"/>
  <c r="I73" i="13" s="1"/>
  <c r="H71" i="13"/>
  <c r="H73" i="13" s="1"/>
  <c r="G71" i="13"/>
  <c r="G73" i="13" s="1"/>
  <c r="F71" i="13"/>
  <c r="F73" i="13" s="1"/>
  <c r="E71" i="13"/>
  <c r="D71" i="13"/>
  <c r="AC62" i="13"/>
  <c r="AB62" i="13"/>
  <c r="X62" i="13"/>
  <c r="Z62" i="13" s="1"/>
  <c r="W62" i="13"/>
  <c r="AN50" i="13"/>
  <c r="AD41" i="13"/>
  <c r="AN52" i="13" s="1"/>
  <c r="AC41" i="13"/>
  <c r="AE41" i="13" s="1"/>
  <c r="AB41" i="13"/>
  <c r="X41" i="13"/>
  <c r="W41" i="13"/>
  <c r="AC39" i="13"/>
  <c r="AB39" i="13"/>
  <c r="X39" i="13"/>
  <c r="Z39" i="13" s="1"/>
  <c r="W39" i="13"/>
  <c r="AD36" i="13"/>
  <c r="AE36" i="13" s="1"/>
  <c r="AC36" i="13"/>
  <c r="AB36" i="13"/>
  <c r="Y36" i="13"/>
  <c r="AL50" i="13" s="1"/>
  <c r="X36" i="13"/>
  <c r="W36" i="13"/>
  <c r="AB34" i="13"/>
  <c r="AD32" i="13"/>
  <c r="AN49" i="13" s="1"/>
  <c r="AC32" i="13"/>
  <c r="AE32" i="13" s="1"/>
  <c r="AB32" i="13"/>
  <c r="X32" i="13"/>
  <c r="W32" i="13"/>
  <c r="AF28" i="13"/>
  <c r="AF34" i="13" s="1"/>
  <c r="AC28" i="13"/>
  <c r="AC34" i="13" s="1"/>
  <c r="AB28" i="13"/>
  <c r="X28" i="13"/>
  <c r="X34" i="13" s="1"/>
  <c r="W28" i="13"/>
  <c r="W34" i="13" s="1"/>
  <c r="AC23" i="13"/>
  <c r="AB23" i="13"/>
  <c r="X23" i="13"/>
  <c r="W23" i="13"/>
  <c r="AV21" i="13"/>
  <c r="AU21" i="13"/>
  <c r="AT21" i="13"/>
  <c r="AS21" i="13"/>
  <c r="AR21" i="13"/>
  <c r="AQ21" i="13"/>
  <c r="AP21" i="13"/>
  <c r="AO21" i="13"/>
  <c r="AN21" i="13"/>
  <c r="AM21" i="13"/>
  <c r="AL21" i="13"/>
  <c r="AK21" i="13"/>
  <c r="AJ21" i="13"/>
  <c r="AI21" i="13"/>
  <c r="AH21" i="13"/>
  <c r="AW20" i="13"/>
  <c r="AF62" i="13" s="1"/>
  <c r="AV20" i="13"/>
  <c r="AD62" i="13" s="1"/>
  <c r="AN53" i="13" s="1"/>
  <c r="AT20" i="13"/>
  <c r="AS20" i="13"/>
  <c r="AF39" i="13" s="1"/>
  <c r="AR20" i="13"/>
  <c r="AD39" i="13" s="1"/>
  <c r="AQ20" i="13"/>
  <c r="AF36" i="13" s="1"/>
  <c r="AP20" i="13"/>
  <c r="AO20" i="13"/>
  <c r="AF32" i="13" s="1"/>
  <c r="AN20" i="13"/>
  <c r="AM20" i="13"/>
  <c r="AL20" i="13"/>
  <c r="AD28" i="13" s="1"/>
  <c r="AK20" i="13"/>
  <c r="AF23" i="13" s="1"/>
  <c r="AJ20" i="13"/>
  <c r="AD23" i="13" s="1"/>
  <c r="AI20" i="13"/>
  <c r="AH20" i="13"/>
  <c r="AW19" i="13"/>
  <c r="AA62" i="13" s="1"/>
  <c r="AV19" i="13"/>
  <c r="Y62" i="13" s="1"/>
  <c r="AL53" i="13" s="1"/>
  <c r="AU19" i="13"/>
  <c r="AA41" i="13" s="1"/>
  <c r="AT19" i="13"/>
  <c r="Y41" i="13" s="1"/>
  <c r="AS19" i="13"/>
  <c r="AA39" i="13" s="1"/>
  <c r="AR19" i="13"/>
  <c r="Y39" i="13" s="1"/>
  <c r="AL51" i="13" s="1"/>
  <c r="AQ19" i="13"/>
  <c r="AA36" i="13" s="1"/>
  <c r="AP19" i="13"/>
  <c r="AO19" i="13"/>
  <c r="AA32" i="13" s="1"/>
  <c r="AN19" i="13"/>
  <c r="Y32" i="13" s="1"/>
  <c r="AM19" i="13"/>
  <c r="AA28" i="13" s="1"/>
  <c r="AA34" i="13" s="1"/>
  <c r="AL19" i="13"/>
  <c r="Y28" i="13" s="1"/>
  <c r="AK19" i="13"/>
  <c r="AA23" i="13" s="1"/>
  <c r="AJ19" i="13"/>
  <c r="Y23" i="13" s="1"/>
  <c r="AI19" i="13"/>
  <c r="AH19" i="13"/>
  <c r="AW18" i="13"/>
  <c r="AV18" i="13"/>
  <c r="AU18" i="13"/>
  <c r="AT18" i="13"/>
  <c r="AS18" i="13"/>
  <c r="AR18" i="13"/>
  <c r="AQ18" i="13"/>
  <c r="AP18" i="13"/>
  <c r="AO18" i="13"/>
  <c r="AN18" i="13"/>
  <c r="AM18" i="13"/>
  <c r="AL18" i="13"/>
  <c r="AK18" i="13"/>
  <c r="AJ18" i="13"/>
  <c r="AI18" i="13"/>
  <c r="AV17" i="13"/>
  <c r="AT17" i="13"/>
  <c r="AR17" i="13"/>
  <c r="AP17" i="13"/>
  <c r="AN17" i="13"/>
  <c r="AL17" i="13"/>
  <c r="AJ17" i="13"/>
  <c r="P73" i="12"/>
  <c r="V71" i="12"/>
  <c r="V73" i="12" s="1"/>
  <c r="R71" i="12"/>
  <c r="R73" i="12" s="1"/>
  <c r="Q71" i="12"/>
  <c r="Q73" i="12" s="1"/>
  <c r="P71" i="12"/>
  <c r="O71" i="12"/>
  <c r="O73" i="12" s="1"/>
  <c r="N71" i="12"/>
  <c r="N73" i="12" s="1"/>
  <c r="E71" i="12"/>
  <c r="E73" i="12" s="1"/>
  <c r="D71" i="12"/>
  <c r="D73" i="12" s="1"/>
  <c r="U69" i="12"/>
  <c r="H69" i="12"/>
  <c r="K68" i="12"/>
  <c r="S67" i="12"/>
  <c r="F67" i="12"/>
  <c r="I66" i="12"/>
  <c r="L65" i="12"/>
  <c r="T64" i="12"/>
  <c r="G64" i="12"/>
  <c r="J63" i="12"/>
  <c r="AD62" i="12"/>
  <c r="T69" i="12" s="1"/>
  <c r="Y62" i="12"/>
  <c r="G69" i="12" s="1"/>
  <c r="U62" i="12"/>
  <c r="T62" i="12"/>
  <c r="S62" i="12"/>
  <c r="M62" i="12"/>
  <c r="L62" i="12"/>
  <c r="K62" i="12"/>
  <c r="J62" i="12"/>
  <c r="I62" i="12"/>
  <c r="H62" i="12"/>
  <c r="G62" i="12"/>
  <c r="F62" i="12"/>
  <c r="J54" i="12"/>
  <c r="AN53" i="12"/>
  <c r="AL53" i="12"/>
  <c r="T53" i="12"/>
  <c r="G53" i="12"/>
  <c r="L52" i="12"/>
  <c r="AL51" i="12"/>
  <c r="I51" i="12"/>
  <c r="S50" i="12"/>
  <c r="F50" i="12"/>
  <c r="K49" i="12"/>
  <c r="U48" i="12"/>
  <c r="H48" i="12"/>
  <c r="M47" i="12"/>
  <c r="U46" i="12"/>
  <c r="H46" i="12"/>
  <c r="K45" i="12"/>
  <c r="S44" i="12"/>
  <c r="F44" i="12"/>
  <c r="I43" i="12"/>
  <c r="L42" i="12"/>
  <c r="AD41" i="12"/>
  <c r="I54" i="12" s="1"/>
  <c r="Y41" i="12"/>
  <c r="F53" i="12" s="1"/>
  <c r="U41" i="12"/>
  <c r="T41" i="12"/>
  <c r="J41" i="12"/>
  <c r="I41" i="12"/>
  <c r="H41" i="12"/>
  <c r="G41" i="12"/>
  <c r="F41" i="12"/>
  <c r="AD39" i="12"/>
  <c r="AN51" i="12" s="1"/>
  <c r="AB39" i="12"/>
  <c r="Y39" i="12"/>
  <c r="H39" i="12" s="1"/>
  <c r="U39" i="12"/>
  <c r="T39" i="12"/>
  <c r="S39" i="12"/>
  <c r="AC39" i="12" s="1"/>
  <c r="AE39" i="12" s="1"/>
  <c r="M39" i="12"/>
  <c r="L39" i="12"/>
  <c r="K39" i="12"/>
  <c r="J39" i="12"/>
  <c r="I39" i="12"/>
  <c r="G39" i="12"/>
  <c r="F39" i="12"/>
  <c r="S38" i="12"/>
  <c r="J38" i="12"/>
  <c r="I38" i="12"/>
  <c r="F38" i="12"/>
  <c r="M37" i="12"/>
  <c r="L37" i="12"/>
  <c r="I37" i="12"/>
  <c r="H37" i="12"/>
  <c r="AF36" i="12"/>
  <c r="AD36" i="12"/>
  <c r="U38" i="12" s="1"/>
  <c r="Y36" i="12"/>
  <c r="H38" i="12" s="1"/>
  <c r="U36" i="12"/>
  <c r="T36" i="12"/>
  <c r="S36" i="12"/>
  <c r="M36" i="12"/>
  <c r="K36" i="12"/>
  <c r="J36" i="12"/>
  <c r="I36" i="12"/>
  <c r="H36" i="12"/>
  <c r="G36" i="12"/>
  <c r="F36" i="12"/>
  <c r="L35" i="12"/>
  <c r="I34" i="12"/>
  <c r="M33" i="12"/>
  <c r="L33" i="12"/>
  <c r="I33" i="12"/>
  <c r="H33" i="12"/>
  <c r="AF32" i="12"/>
  <c r="AD32" i="12"/>
  <c r="AN49" i="12" s="1"/>
  <c r="Y32" i="12"/>
  <c r="AL49" i="12" s="1"/>
  <c r="U32" i="12"/>
  <c r="T32" i="12"/>
  <c r="S32" i="12"/>
  <c r="M32" i="12"/>
  <c r="J32" i="12"/>
  <c r="I32" i="12"/>
  <c r="H32" i="12"/>
  <c r="G32" i="12"/>
  <c r="F32" i="12"/>
  <c r="L31" i="12"/>
  <c r="T30" i="12"/>
  <c r="H30" i="12"/>
  <c r="G30" i="12"/>
  <c r="J29" i="12"/>
  <c r="G29" i="12"/>
  <c r="AD28" i="12"/>
  <c r="K35" i="12" s="1"/>
  <c r="Y28" i="12"/>
  <c r="H34" i="12" s="1"/>
  <c r="U28" i="12"/>
  <c r="T28" i="12"/>
  <c r="H28" i="12"/>
  <c r="G28" i="12"/>
  <c r="F28" i="12"/>
  <c r="J27" i="12"/>
  <c r="M26" i="12"/>
  <c r="F26" i="12"/>
  <c r="U25" i="12"/>
  <c r="H25" i="12"/>
  <c r="K24" i="12"/>
  <c r="AD23" i="12"/>
  <c r="Y23" i="12"/>
  <c r="G25" i="12" s="1"/>
  <c r="U23" i="12"/>
  <c r="H23" i="12"/>
  <c r="G23" i="12"/>
  <c r="F23" i="12"/>
  <c r="AW21" i="12"/>
  <c r="AU21" i="12"/>
  <c r="AS21" i="12"/>
  <c r="AQ21" i="12"/>
  <c r="AO21" i="12"/>
  <c r="AM21" i="12"/>
  <c r="AM21" i="11" s="1"/>
  <c r="AK21" i="12"/>
  <c r="AW20" i="12"/>
  <c r="AF62" i="12" s="1"/>
  <c r="AU20" i="12"/>
  <c r="AF41" i="12" s="1"/>
  <c r="AS20" i="12"/>
  <c r="AF39" i="12" s="1"/>
  <c r="AQ20" i="12"/>
  <c r="AO20" i="12"/>
  <c r="AM20" i="12"/>
  <c r="AM20" i="11" s="1"/>
  <c r="AF28" i="11" s="1"/>
  <c r="AF34" i="11" s="1"/>
  <c r="AK20" i="12"/>
  <c r="AW19" i="12"/>
  <c r="AA62" i="12" s="1"/>
  <c r="AU19" i="12"/>
  <c r="AA41" i="12" s="1"/>
  <c r="AS19" i="12"/>
  <c r="AA39" i="12" s="1"/>
  <c r="AQ19" i="12"/>
  <c r="AA36" i="12" s="1"/>
  <c r="AO19" i="12"/>
  <c r="AA32" i="12" s="1"/>
  <c r="AM19" i="12"/>
  <c r="AA28" i="12" s="1"/>
  <c r="AA34" i="12" s="1"/>
  <c r="AK19" i="12"/>
  <c r="AA23" i="12" s="1"/>
  <c r="D7" i="12"/>
  <c r="D6" i="12"/>
  <c r="D5" i="12"/>
  <c r="D4" i="12"/>
  <c r="C2" i="12"/>
  <c r="E73" i="11"/>
  <c r="D73" i="11"/>
  <c r="V71" i="11"/>
  <c r="V73" i="11" s="1"/>
  <c r="R71" i="11"/>
  <c r="R73" i="11" s="1"/>
  <c r="Q71" i="11"/>
  <c r="Q73" i="11" s="1"/>
  <c r="P71" i="11"/>
  <c r="P73" i="11" s="1"/>
  <c r="O71" i="11"/>
  <c r="O73" i="11" s="1"/>
  <c r="N71" i="11"/>
  <c r="N73" i="11" s="1"/>
  <c r="E71" i="11"/>
  <c r="D71" i="11"/>
  <c r="U69" i="11"/>
  <c r="T69" i="11"/>
  <c r="S69" i="11"/>
  <c r="M69" i="11"/>
  <c r="L69" i="11"/>
  <c r="K69" i="11"/>
  <c r="J69" i="11"/>
  <c r="I69" i="11"/>
  <c r="H69" i="11"/>
  <c r="G69" i="11"/>
  <c r="F69" i="11"/>
  <c r="U68" i="11"/>
  <c r="T68" i="11"/>
  <c r="S68" i="11"/>
  <c r="M68" i="11"/>
  <c r="L68" i="11"/>
  <c r="K68" i="11"/>
  <c r="J68" i="11"/>
  <c r="I68" i="11"/>
  <c r="H68" i="11"/>
  <c r="G68" i="11"/>
  <c r="F68" i="11"/>
  <c r="U67" i="11"/>
  <c r="T67" i="11"/>
  <c r="S67" i="11"/>
  <c r="M67" i="11"/>
  <c r="L67" i="11"/>
  <c r="K67" i="11"/>
  <c r="J67" i="11"/>
  <c r="I67" i="11"/>
  <c r="H67" i="11"/>
  <c r="G67" i="11"/>
  <c r="F67" i="11"/>
  <c r="U66" i="11"/>
  <c r="T66" i="11"/>
  <c r="S66" i="11"/>
  <c r="M66" i="11"/>
  <c r="L66" i="11"/>
  <c r="K66" i="11"/>
  <c r="J66" i="11"/>
  <c r="I66" i="11"/>
  <c r="H66" i="11"/>
  <c r="G66" i="11"/>
  <c r="F66" i="11"/>
  <c r="U65" i="11"/>
  <c r="T65" i="11"/>
  <c r="S65" i="11"/>
  <c r="M65" i="11"/>
  <c r="L65" i="11"/>
  <c r="K65" i="11"/>
  <c r="J65" i="11"/>
  <c r="I65" i="11"/>
  <c r="H65" i="11"/>
  <c r="G65" i="11"/>
  <c r="F65" i="11"/>
  <c r="U64" i="11"/>
  <c r="T64" i="11"/>
  <c r="S64" i="11"/>
  <c r="M64" i="11"/>
  <c r="L64" i="11"/>
  <c r="K64" i="11"/>
  <c r="J64" i="11"/>
  <c r="I64" i="11"/>
  <c r="H64" i="11"/>
  <c r="G64" i="11"/>
  <c r="F64" i="11"/>
  <c r="U63" i="11"/>
  <c r="T63" i="11"/>
  <c r="S63" i="11"/>
  <c r="M63" i="11"/>
  <c r="L63" i="11"/>
  <c r="K63" i="11"/>
  <c r="J63" i="11"/>
  <c r="I63" i="11"/>
  <c r="H63" i="11"/>
  <c r="G63" i="11"/>
  <c r="F63" i="11"/>
  <c r="U62" i="11"/>
  <c r="T62" i="11"/>
  <c r="S62" i="11"/>
  <c r="M62" i="11"/>
  <c r="L62" i="11"/>
  <c r="K62" i="11"/>
  <c r="J62" i="11"/>
  <c r="I62" i="11"/>
  <c r="AC62" i="11" s="1"/>
  <c r="H62" i="11"/>
  <c r="G62" i="11"/>
  <c r="F62" i="11"/>
  <c r="U54" i="11"/>
  <c r="T54" i="11"/>
  <c r="S54" i="11"/>
  <c r="M54" i="11"/>
  <c r="L54" i="11"/>
  <c r="K54" i="11"/>
  <c r="J54" i="11"/>
  <c r="I54" i="11"/>
  <c r="H54" i="11"/>
  <c r="G54" i="11"/>
  <c r="F54" i="11"/>
  <c r="U53" i="11"/>
  <c r="T53" i="11"/>
  <c r="S53" i="11"/>
  <c r="M53" i="11"/>
  <c r="L53" i="11"/>
  <c r="K53" i="11"/>
  <c r="J53" i="11"/>
  <c r="I53" i="11"/>
  <c r="H53" i="11"/>
  <c r="G53" i="11"/>
  <c r="F53" i="11"/>
  <c r="AL52" i="11"/>
  <c r="U52" i="11"/>
  <c r="T52" i="11"/>
  <c r="S52" i="11"/>
  <c r="M52" i="11"/>
  <c r="L52" i="11"/>
  <c r="K52" i="11"/>
  <c r="J52" i="11"/>
  <c r="I52" i="11"/>
  <c r="H52" i="11"/>
  <c r="G52" i="11"/>
  <c r="F52" i="11"/>
  <c r="U51" i="11"/>
  <c r="T51" i="11"/>
  <c r="S51" i="11"/>
  <c r="M51" i="11"/>
  <c r="L51" i="11"/>
  <c r="K51" i="11"/>
  <c r="J51" i="11"/>
  <c r="I51" i="11"/>
  <c r="H51" i="11"/>
  <c r="G51" i="11"/>
  <c r="F51" i="11"/>
  <c r="U50" i="11"/>
  <c r="T50" i="11"/>
  <c r="S50" i="11"/>
  <c r="M50" i="11"/>
  <c r="L50" i="11"/>
  <c r="K50" i="11"/>
  <c r="J50" i="11"/>
  <c r="I50" i="11"/>
  <c r="H50" i="11"/>
  <c r="G50" i="11"/>
  <c r="F50" i="11"/>
  <c r="U49" i="11"/>
  <c r="T49" i="11"/>
  <c r="S49" i="11"/>
  <c r="M49" i="11"/>
  <c r="L49" i="11"/>
  <c r="K49" i="11"/>
  <c r="J49" i="11"/>
  <c r="I49" i="11"/>
  <c r="H49" i="11"/>
  <c r="G49" i="11"/>
  <c r="F49" i="11"/>
  <c r="U48" i="11"/>
  <c r="T48" i="11"/>
  <c r="S48" i="11"/>
  <c r="M48" i="11"/>
  <c r="L48" i="11"/>
  <c r="K48" i="11"/>
  <c r="J48" i="11"/>
  <c r="I48" i="11"/>
  <c r="H48" i="11"/>
  <c r="G48" i="11"/>
  <c r="F48" i="11"/>
  <c r="U47" i="11"/>
  <c r="T47" i="11"/>
  <c r="S47" i="11"/>
  <c r="M47" i="11"/>
  <c r="L47" i="11"/>
  <c r="K47" i="11"/>
  <c r="J47" i="11"/>
  <c r="I47" i="11"/>
  <c r="H47" i="11"/>
  <c r="G47" i="11"/>
  <c r="F47" i="11"/>
  <c r="U46" i="11"/>
  <c r="T46" i="11"/>
  <c r="S46" i="11"/>
  <c r="M46" i="11"/>
  <c r="L46" i="11"/>
  <c r="K46" i="11"/>
  <c r="J46" i="11"/>
  <c r="I46" i="11"/>
  <c r="H46" i="11"/>
  <c r="G46" i="11"/>
  <c r="F46" i="11"/>
  <c r="U45" i="11"/>
  <c r="T45" i="11"/>
  <c r="S45" i="11"/>
  <c r="M45" i="11"/>
  <c r="L45" i="11"/>
  <c r="K45" i="11"/>
  <c r="J45" i="11"/>
  <c r="I45" i="11"/>
  <c r="H45" i="11"/>
  <c r="G45" i="11"/>
  <c r="F45" i="11"/>
  <c r="U44" i="11"/>
  <c r="T44" i="11"/>
  <c r="S44" i="11"/>
  <c r="M44" i="11"/>
  <c r="L44" i="11"/>
  <c r="K44" i="11"/>
  <c r="J44" i="11"/>
  <c r="I44" i="11"/>
  <c r="H44" i="11"/>
  <c r="G44" i="11"/>
  <c r="F44" i="11"/>
  <c r="U43" i="11"/>
  <c r="T43" i="11"/>
  <c r="S43" i="11"/>
  <c r="M43" i="11"/>
  <c r="L43" i="11"/>
  <c r="K43" i="11"/>
  <c r="J43" i="11"/>
  <c r="I43" i="11"/>
  <c r="H43" i="11"/>
  <c r="G43" i="11"/>
  <c r="F43" i="11"/>
  <c r="U42" i="11"/>
  <c r="T42" i="11"/>
  <c r="S42" i="11"/>
  <c r="M42" i="11"/>
  <c r="L42" i="11"/>
  <c r="K42" i="11"/>
  <c r="J42" i="11"/>
  <c r="I42" i="11"/>
  <c r="H42" i="11"/>
  <c r="G42" i="11"/>
  <c r="F42" i="11"/>
  <c r="AA41" i="11"/>
  <c r="U41" i="11"/>
  <c r="T41" i="11"/>
  <c r="S41" i="11"/>
  <c r="M41" i="11"/>
  <c r="AB41" i="11" s="1"/>
  <c r="L41" i="11"/>
  <c r="K41" i="11"/>
  <c r="J41" i="11"/>
  <c r="I41" i="11"/>
  <c r="H41" i="11"/>
  <c r="G41" i="11"/>
  <c r="F41" i="11"/>
  <c r="AF39" i="11"/>
  <c r="Y39" i="11"/>
  <c r="AL51" i="11" s="1"/>
  <c r="X39" i="11"/>
  <c r="Z39" i="11" s="1"/>
  <c r="U39" i="11"/>
  <c r="T39" i="11"/>
  <c r="S39" i="11"/>
  <c r="M39" i="11"/>
  <c r="L39" i="11"/>
  <c r="K39" i="11"/>
  <c r="J39" i="11"/>
  <c r="I39" i="11"/>
  <c r="H39" i="11"/>
  <c r="G39" i="11"/>
  <c r="F39" i="11"/>
  <c r="W39" i="11" s="1"/>
  <c r="U38" i="11"/>
  <c r="T38" i="11"/>
  <c r="S38" i="11"/>
  <c r="M38" i="11"/>
  <c r="L38" i="11"/>
  <c r="K38" i="11"/>
  <c r="J38" i="11"/>
  <c r="I38" i="11"/>
  <c r="H38" i="11"/>
  <c r="G38" i="11"/>
  <c r="F38" i="11"/>
  <c r="U37" i="11"/>
  <c r="T37" i="11"/>
  <c r="S37" i="11"/>
  <c r="M37" i="11"/>
  <c r="L37" i="11"/>
  <c r="K37" i="11"/>
  <c r="J37" i="11"/>
  <c r="I37" i="11"/>
  <c r="H37" i="11"/>
  <c r="G37" i="11"/>
  <c r="F37" i="11"/>
  <c r="AB36" i="11"/>
  <c r="AA36" i="11"/>
  <c r="U36" i="11"/>
  <c r="T36" i="11"/>
  <c r="S36" i="11"/>
  <c r="M36" i="11"/>
  <c r="L36" i="11"/>
  <c r="K36" i="11"/>
  <c r="J36" i="11"/>
  <c r="I36" i="11"/>
  <c r="AC36" i="11" s="1"/>
  <c r="H36" i="11"/>
  <c r="G36" i="11"/>
  <c r="F36" i="11"/>
  <c r="U35" i="11"/>
  <c r="T35" i="11"/>
  <c r="S35" i="11"/>
  <c r="M35" i="11"/>
  <c r="L35" i="11"/>
  <c r="K35" i="11"/>
  <c r="J35" i="11"/>
  <c r="I35" i="11"/>
  <c r="H35" i="11"/>
  <c r="G35" i="11"/>
  <c r="F35" i="11"/>
  <c r="AA34" i="11"/>
  <c r="U34" i="11"/>
  <c r="T34" i="11"/>
  <c r="S34" i="11"/>
  <c r="M34" i="11"/>
  <c r="L34" i="11"/>
  <c r="K34" i="11"/>
  <c r="J34" i="11"/>
  <c r="I34" i="11"/>
  <c r="H34" i="11"/>
  <c r="G34" i="11"/>
  <c r="F34" i="11"/>
  <c r="U33" i="11"/>
  <c r="T33" i="11"/>
  <c r="S33" i="11"/>
  <c r="M33" i="11"/>
  <c r="L33" i="11"/>
  <c r="K33" i="11"/>
  <c r="J33" i="11"/>
  <c r="I33" i="11"/>
  <c r="H33" i="11"/>
  <c r="G33" i="11"/>
  <c r="F33" i="11"/>
  <c r="AB32" i="11"/>
  <c r="U32" i="11"/>
  <c r="T32" i="11"/>
  <c r="S32" i="11"/>
  <c r="M32" i="11"/>
  <c r="L32" i="11"/>
  <c r="K32" i="11"/>
  <c r="J32" i="11"/>
  <c r="I32" i="11"/>
  <c r="AC32" i="11" s="1"/>
  <c r="AE32" i="11" s="1"/>
  <c r="H32" i="11"/>
  <c r="G32" i="11"/>
  <c r="F32" i="11"/>
  <c r="U31" i="11"/>
  <c r="T31" i="11"/>
  <c r="S31" i="11"/>
  <c r="M31" i="11"/>
  <c r="L31" i="11"/>
  <c r="K31" i="11"/>
  <c r="J31" i="11"/>
  <c r="I31" i="11"/>
  <c r="H31" i="11"/>
  <c r="G31" i="11"/>
  <c r="F31" i="11"/>
  <c r="U30" i="11"/>
  <c r="T30" i="11"/>
  <c r="S30" i="11"/>
  <c r="M30" i="11"/>
  <c r="L30" i="11"/>
  <c r="K30" i="11"/>
  <c r="J30" i="11"/>
  <c r="I30" i="11"/>
  <c r="H30" i="11"/>
  <c r="G30" i="11"/>
  <c r="F30" i="11"/>
  <c r="U29" i="11"/>
  <c r="T29" i="11"/>
  <c r="S29" i="11"/>
  <c r="M29" i="11"/>
  <c r="L29" i="11"/>
  <c r="K29" i="11"/>
  <c r="J29" i="11"/>
  <c r="I29" i="11"/>
  <c r="H29" i="11"/>
  <c r="G29" i="11"/>
  <c r="F29" i="11"/>
  <c r="Y28" i="11"/>
  <c r="U28" i="11"/>
  <c r="T28" i="11"/>
  <c r="S28" i="11"/>
  <c r="M28" i="11"/>
  <c r="L28" i="11"/>
  <c r="K28" i="11"/>
  <c r="J28" i="11"/>
  <c r="I28" i="11"/>
  <c r="H28" i="11"/>
  <c r="G28" i="11"/>
  <c r="F28" i="11"/>
  <c r="X28" i="11" s="1"/>
  <c r="X34" i="11" s="1"/>
  <c r="U27" i="11"/>
  <c r="T27" i="11"/>
  <c r="S27" i="11"/>
  <c r="M27" i="11"/>
  <c r="L27" i="11"/>
  <c r="K27" i="11"/>
  <c r="J27" i="11"/>
  <c r="I27" i="11"/>
  <c r="H27" i="11"/>
  <c r="G27" i="11"/>
  <c r="F27" i="11"/>
  <c r="U26" i="11"/>
  <c r="T26" i="11"/>
  <c r="S26" i="11"/>
  <c r="M26" i="11"/>
  <c r="L26" i="11"/>
  <c r="K26" i="11"/>
  <c r="J26" i="11"/>
  <c r="I26" i="11"/>
  <c r="H26" i="11"/>
  <c r="G26" i="11"/>
  <c r="F26" i="11"/>
  <c r="U25" i="11"/>
  <c r="T25" i="11"/>
  <c r="S25" i="11"/>
  <c r="M25" i="11"/>
  <c r="L25" i="11"/>
  <c r="K25" i="11"/>
  <c r="J25" i="11"/>
  <c r="I25" i="11"/>
  <c r="H25" i="11"/>
  <c r="G25" i="11"/>
  <c r="F25" i="11"/>
  <c r="U24" i="11"/>
  <c r="T24" i="11"/>
  <c r="S24" i="11"/>
  <c r="M24" i="11"/>
  <c r="L24" i="11"/>
  <c r="K24" i="11"/>
  <c r="J24" i="11"/>
  <c r="I24" i="11"/>
  <c r="H24" i="11"/>
  <c r="H71" i="11" s="1"/>
  <c r="H73" i="11" s="1"/>
  <c r="G24" i="11"/>
  <c r="G71" i="11" s="1"/>
  <c r="G73" i="11" s="1"/>
  <c r="F24" i="11"/>
  <c r="U23" i="11"/>
  <c r="U71" i="11" s="1"/>
  <c r="U73" i="11" s="1"/>
  <c r="T23" i="11"/>
  <c r="T71" i="11" s="1"/>
  <c r="T73" i="11" s="1"/>
  <c r="S23" i="11"/>
  <c r="M23" i="11"/>
  <c r="L23" i="11"/>
  <c r="K23" i="11"/>
  <c r="J23" i="11"/>
  <c r="I23" i="11"/>
  <c r="H23" i="11"/>
  <c r="G23" i="11"/>
  <c r="F23" i="11"/>
  <c r="AW21" i="11"/>
  <c r="AV21" i="11"/>
  <c r="AU21" i="11"/>
  <c r="AT21" i="11"/>
  <c r="AS21" i="11"/>
  <c r="AR21" i="11"/>
  <c r="AQ21" i="11"/>
  <c r="AP21" i="11"/>
  <c r="AO21" i="11"/>
  <c r="AN21" i="11"/>
  <c r="AL21" i="11"/>
  <c r="AK21" i="11"/>
  <c r="AJ21" i="11"/>
  <c r="AI21" i="11"/>
  <c r="AH21" i="11"/>
  <c r="AW20" i="11"/>
  <c r="AF62" i="11" s="1"/>
  <c r="AV20" i="11"/>
  <c r="AD62" i="11" s="1"/>
  <c r="AN53" i="11" s="1"/>
  <c r="AU20" i="11"/>
  <c r="AF41" i="11" s="1"/>
  <c r="AT20" i="11"/>
  <c r="AD41" i="11" s="1"/>
  <c r="AN52" i="11" s="1"/>
  <c r="AS20" i="11"/>
  <c r="AR20" i="11"/>
  <c r="AD39" i="11" s="1"/>
  <c r="AN51" i="11" s="1"/>
  <c r="AQ20" i="11"/>
  <c r="AF36" i="11" s="1"/>
  <c r="AP20" i="11"/>
  <c r="AD36" i="11" s="1"/>
  <c r="AN50" i="11" s="1"/>
  <c r="AO20" i="11"/>
  <c r="AF32" i="11" s="1"/>
  <c r="AN20" i="11"/>
  <c r="AD32" i="11" s="1"/>
  <c r="AN49" i="11" s="1"/>
  <c r="AL20" i="11"/>
  <c r="AD28" i="11" s="1"/>
  <c r="AJ20" i="11"/>
  <c r="AD23" i="11" s="1"/>
  <c r="AN47" i="11" s="1"/>
  <c r="AI20" i="11"/>
  <c r="AH20" i="11"/>
  <c r="AW19" i="11"/>
  <c r="AA62" i="11" s="1"/>
  <c r="AV19" i="11"/>
  <c r="Y62" i="11" s="1"/>
  <c r="AL53" i="11" s="1"/>
  <c r="AU19" i="11"/>
  <c r="AT19" i="11"/>
  <c r="Y41" i="11" s="1"/>
  <c r="AS19" i="11"/>
  <c r="AA39" i="11" s="1"/>
  <c r="AR19" i="11"/>
  <c r="AQ19" i="11"/>
  <c r="AP19" i="11"/>
  <c r="Y36" i="11" s="1"/>
  <c r="AL50" i="11" s="1"/>
  <c r="AO19" i="11"/>
  <c r="AA32" i="11" s="1"/>
  <c r="AN19" i="11"/>
  <c r="Y32" i="11" s="1"/>
  <c r="AL49" i="11" s="1"/>
  <c r="AM19" i="11"/>
  <c r="AA28" i="11" s="1"/>
  <c r="AL19" i="11"/>
  <c r="AJ19" i="11"/>
  <c r="Y23" i="11" s="1"/>
  <c r="AL47" i="11" s="1"/>
  <c r="AI19" i="11"/>
  <c r="AH19" i="11"/>
  <c r="AW18" i="11"/>
  <c r="AV18" i="11"/>
  <c r="AU18" i="11"/>
  <c r="AT18" i="11"/>
  <c r="AS18" i="11"/>
  <c r="AR18" i="11"/>
  <c r="AQ18" i="11"/>
  <c r="AP18" i="11"/>
  <c r="AO18" i="11"/>
  <c r="AN18" i="11"/>
  <c r="AI18" i="11"/>
  <c r="AV17" i="11"/>
  <c r="AT17" i="11"/>
  <c r="AR17" i="11"/>
  <c r="AP17" i="11"/>
  <c r="AN17" i="11"/>
  <c r="AL17" i="11"/>
  <c r="AJ17" i="11"/>
  <c r="D7" i="11"/>
  <c r="D6" i="11"/>
  <c r="D5" i="11"/>
  <c r="D4" i="11"/>
  <c r="C2" i="11"/>
  <c r="V73" i="10"/>
  <c r="U73" i="10"/>
  <c r="N73" i="10"/>
  <c r="M73" i="10"/>
  <c r="F73" i="10"/>
  <c r="E73" i="10"/>
  <c r="V71" i="10"/>
  <c r="U71" i="10"/>
  <c r="T71" i="10"/>
  <c r="T73" i="10" s="1"/>
  <c r="S71" i="10"/>
  <c r="S73" i="10" s="1"/>
  <c r="R71" i="10"/>
  <c r="R73" i="10" s="1"/>
  <c r="Q71" i="10"/>
  <c r="Q73" i="10" s="1"/>
  <c r="P71" i="10"/>
  <c r="P73" i="10" s="1"/>
  <c r="O71" i="10"/>
  <c r="O73" i="10" s="1"/>
  <c r="N71" i="10"/>
  <c r="M71" i="10"/>
  <c r="L71" i="10"/>
  <c r="L73" i="10" s="1"/>
  <c r="K71" i="10"/>
  <c r="K73" i="10" s="1"/>
  <c r="J71" i="10"/>
  <c r="J73" i="10" s="1"/>
  <c r="I71" i="10"/>
  <c r="I73" i="10" s="1"/>
  <c r="H71" i="10"/>
  <c r="H73" i="10" s="1"/>
  <c r="G71" i="10"/>
  <c r="G73" i="10" s="1"/>
  <c r="F71" i="10"/>
  <c r="E71" i="10"/>
  <c r="D71" i="10"/>
  <c r="D73" i="10" s="1"/>
  <c r="AC62" i="10"/>
  <c r="AB62" i="10"/>
  <c r="X62" i="10"/>
  <c r="W62" i="10"/>
  <c r="AC41" i="10"/>
  <c r="AB41" i="10"/>
  <c r="X41" i="10"/>
  <c r="W41" i="10"/>
  <c r="AC39" i="10"/>
  <c r="AB39" i="10"/>
  <c r="X39" i="10"/>
  <c r="W39" i="10"/>
  <c r="AC36" i="10"/>
  <c r="AE36" i="10" s="1"/>
  <c r="AB36" i="10"/>
  <c r="AA36" i="10"/>
  <c r="Y36" i="10"/>
  <c r="AL50" i="10" s="1"/>
  <c r="X36" i="10"/>
  <c r="Z36" i="10" s="1"/>
  <c r="W36" i="10"/>
  <c r="AC34" i="10"/>
  <c r="AF32" i="10"/>
  <c r="AC32" i="10"/>
  <c r="AB32" i="10"/>
  <c r="X32" i="10"/>
  <c r="Z32" i="10" s="1"/>
  <c r="W32" i="10"/>
  <c r="AC28" i="10"/>
  <c r="AB28" i="10"/>
  <c r="AB34" i="10" s="1"/>
  <c r="X28" i="10"/>
  <c r="X34" i="10" s="1"/>
  <c r="W28" i="10"/>
  <c r="W34" i="10" s="1"/>
  <c r="AC23" i="10"/>
  <c r="AE23" i="10" s="1"/>
  <c r="AB23" i="10"/>
  <c r="AA23" i="10"/>
  <c r="X23" i="10"/>
  <c r="W23" i="10"/>
  <c r="AW21" i="10"/>
  <c r="AV21" i="10"/>
  <c r="AU21" i="10"/>
  <c r="AT21" i="10"/>
  <c r="AS21" i="10"/>
  <c r="AR21" i="10"/>
  <c r="AQ21" i="10"/>
  <c r="AP21" i="10"/>
  <c r="AO21" i="10"/>
  <c r="AN21" i="10"/>
  <c r="AM21" i="10"/>
  <c r="AL21" i="10"/>
  <c r="AK21" i="10"/>
  <c r="AJ21" i="10"/>
  <c r="AI21" i="10"/>
  <c r="AH21" i="10"/>
  <c r="AW20" i="10"/>
  <c r="AV20" i="10"/>
  <c r="AD62" i="10" s="1"/>
  <c r="AN53" i="10" s="1"/>
  <c r="AU20" i="10"/>
  <c r="AF41" i="10" s="1"/>
  <c r="AT20" i="10"/>
  <c r="AD41" i="10" s="1"/>
  <c r="AN52" i="10" s="1"/>
  <c r="AS20" i="10"/>
  <c r="AF39" i="10" s="1"/>
  <c r="AR20" i="10"/>
  <c r="AD39" i="10" s="1"/>
  <c r="AQ20" i="10"/>
  <c r="AF36" i="10" s="1"/>
  <c r="AP20" i="10"/>
  <c r="AD36" i="10" s="1"/>
  <c r="AN50" i="10" s="1"/>
  <c r="AO20" i="10"/>
  <c r="AN20" i="10"/>
  <c r="AD32" i="10" s="1"/>
  <c r="AM20" i="10"/>
  <c r="AF28" i="10" s="1"/>
  <c r="AF34" i="10" s="1"/>
  <c r="AL20" i="10"/>
  <c r="AD28" i="10" s="1"/>
  <c r="AK20" i="10"/>
  <c r="AF23" i="10" s="1"/>
  <c r="AJ20" i="10"/>
  <c r="AD23" i="10" s="1"/>
  <c r="AN47" i="10" s="1"/>
  <c r="AI20" i="10"/>
  <c r="AH20" i="10"/>
  <c r="AW19" i="10"/>
  <c r="AA62" i="10" s="1"/>
  <c r="AV19" i="10"/>
  <c r="Y62" i="10" s="1"/>
  <c r="AL53" i="10" s="1"/>
  <c r="AU19" i="10"/>
  <c r="AA41" i="10" s="1"/>
  <c r="AT19" i="10"/>
  <c r="Y41" i="10" s="1"/>
  <c r="AL52" i="10" s="1"/>
  <c r="AS19" i="10"/>
  <c r="AA39" i="10" s="1"/>
  <c r="AR19" i="10"/>
  <c r="Y39" i="10" s="1"/>
  <c r="AL51" i="10" s="1"/>
  <c r="AQ19" i="10"/>
  <c r="AP19" i="10"/>
  <c r="AO19" i="10"/>
  <c r="AA32" i="10" s="1"/>
  <c r="AN19" i="10"/>
  <c r="Y32" i="10" s="1"/>
  <c r="AL49" i="10" s="1"/>
  <c r="AM19" i="10"/>
  <c r="AA28" i="10" s="1"/>
  <c r="AA34" i="10" s="1"/>
  <c r="AL19" i="10"/>
  <c r="Y28" i="10" s="1"/>
  <c r="AK19" i="10"/>
  <c r="AJ19" i="10"/>
  <c r="Y23" i="10" s="1"/>
  <c r="AL47" i="10" s="1"/>
  <c r="AI19" i="10"/>
  <c r="AH19" i="10"/>
  <c r="AW18" i="10"/>
  <c r="AV18" i="10"/>
  <c r="AU18" i="10"/>
  <c r="AT18" i="10"/>
  <c r="AS18" i="10"/>
  <c r="AR18" i="10"/>
  <c r="AQ18" i="10"/>
  <c r="AP18" i="10"/>
  <c r="AO18" i="10"/>
  <c r="AN18" i="10"/>
  <c r="AM18" i="10"/>
  <c r="AL18" i="10"/>
  <c r="AK18" i="10"/>
  <c r="AJ18" i="10"/>
  <c r="AI18" i="10"/>
  <c r="AV17" i="10"/>
  <c r="AT17" i="10"/>
  <c r="AR17" i="10"/>
  <c r="AP17" i="10"/>
  <c r="AN17" i="10"/>
  <c r="AL17" i="10"/>
  <c r="AJ17" i="10"/>
  <c r="V71" i="9"/>
  <c r="V73" i="9" s="1"/>
  <c r="R71" i="9"/>
  <c r="R73" i="9" s="1"/>
  <c r="Q71" i="9"/>
  <c r="Q73" i="9" s="1"/>
  <c r="P71" i="9"/>
  <c r="P73" i="9" s="1"/>
  <c r="O71" i="9"/>
  <c r="O73" i="9" s="1"/>
  <c r="N71" i="9"/>
  <c r="N73" i="9" s="1"/>
  <c r="E71" i="9"/>
  <c r="E73" i="9" s="1"/>
  <c r="D71" i="9"/>
  <c r="D73" i="9" s="1"/>
  <c r="M69" i="9"/>
  <c r="L69" i="9"/>
  <c r="K69" i="9"/>
  <c r="J69" i="9"/>
  <c r="U68" i="9"/>
  <c r="T68" i="9"/>
  <c r="S68" i="9"/>
  <c r="M68" i="9"/>
  <c r="U67" i="9"/>
  <c r="K67" i="9"/>
  <c r="J67" i="9"/>
  <c r="I67" i="9"/>
  <c r="S66" i="9"/>
  <c r="M66" i="9"/>
  <c r="L66" i="9"/>
  <c r="K66" i="9"/>
  <c r="U65" i="9"/>
  <c r="T65" i="9"/>
  <c r="S65" i="9"/>
  <c r="I65" i="9"/>
  <c r="L64" i="9"/>
  <c r="K64" i="9"/>
  <c r="J64" i="9"/>
  <c r="I64" i="9"/>
  <c r="T63" i="9"/>
  <c r="S63" i="9"/>
  <c r="M63" i="9"/>
  <c r="L63" i="9"/>
  <c r="AD62" i="9"/>
  <c r="T69" i="9" s="1"/>
  <c r="Y62" i="9"/>
  <c r="G69" i="9" s="1"/>
  <c r="U62" i="9"/>
  <c r="S62" i="9"/>
  <c r="L62" i="9"/>
  <c r="K62" i="9"/>
  <c r="J62" i="9"/>
  <c r="I62" i="9"/>
  <c r="F62" i="9"/>
  <c r="L54" i="9"/>
  <c r="AN53" i="9"/>
  <c r="AL53" i="9"/>
  <c r="I53" i="9"/>
  <c r="S52" i="9"/>
  <c r="K51" i="9"/>
  <c r="U50" i="9"/>
  <c r="M49" i="9"/>
  <c r="AN48" i="9"/>
  <c r="J48" i="9"/>
  <c r="T47" i="9"/>
  <c r="J46" i="9"/>
  <c r="M45" i="9"/>
  <c r="U44" i="9"/>
  <c r="K43" i="9"/>
  <c r="S42" i="9"/>
  <c r="AD41" i="9"/>
  <c r="I54" i="9" s="1"/>
  <c r="Y41" i="9"/>
  <c r="F53" i="9" s="1"/>
  <c r="U41" i="9"/>
  <c r="S41" i="9"/>
  <c r="K41" i="9"/>
  <c r="I41" i="9"/>
  <c r="F41" i="9"/>
  <c r="AD39" i="9"/>
  <c r="M39" i="9" s="1"/>
  <c r="Y39" i="9"/>
  <c r="H39" i="9" s="1"/>
  <c r="U39" i="9"/>
  <c r="K39" i="9"/>
  <c r="S38" i="9"/>
  <c r="L38" i="9"/>
  <c r="K38" i="9"/>
  <c r="I38" i="9"/>
  <c r="F38" i="9"/>
  <c r="T37" i="9"/>
  <c r="S37" i="9"/>
  <c r="L37" i="9"/>
  <c r="I37" i="9"/>
  <c r="AD36" i="9"/>
  <c r="U38" i="9" s="1"/>
  <c r="Y36" i="9"/>
  <c r="H38" i="9" s="1"/>
  <c r="U36" i="9"/>
  <c r="S36" i="9"/>
  <c r="L36" i="9"/>
  <c r="K36" i="9"/>
  <c r="I36" i="9"/>
  <c r="F36" i="9"/>
  <c r="U35" i="9"/>
  <c r="T35" i="9"/>
  <c r="S35" i="9"/>
  <c r="L35" i="9"/>
  <c r="K35" i="9"/>
  <c r="I35" i="9"/>
  <c r="G35" i="9"/>
  <c r="F35" i="9"/>
  <c r="AD34" i="9"/>
  <c r="Y34" i="9"/>
  <c r="U34" i="9"/>
  <c r="S34" i="9"/>
  <c r="M34" i="9"/>
  <c r="L34" i="9"/>
  <c r="K34" i="9"/>
  <c r="I34" i="9"/>
  <c r="H34" i="9"/>
  <c r="F34" i="9"/>
  <c r="T33" i="9"/>
  <c r="S33" i="9"/>
  <c r="L33" i="9"/>
  <c r="I33" i="9"/>
  <c r="AD32" i="9"/>
  <c r="AN49" i="9" s="1"/>
  <c r="Y32" i="9"/>
  <c r="H32" i="9" s="1"/>
  <c r="U32" i="9"/>
  <c r="S32" i="9"/>
  <c r="L32" i="9"/>
  <c r="K32" i="9"/>
  <c r="I32" i="9"/>
  <c r="F32" i="9"/>
  <c r="U31" i="9"/>
  <c r="T31" i="9"/>
  <c r="S31" i="9"/>
  <c r="L31" i="9"/>
  <c r="K31" i="9"/>
  <c r="I31" i="9"/>
  <c r="G31" i="9"/>
  <c r="F31" i="9"/>
  <c r="T30" i="9"/>
  <c r="S30" i="9"/>
  <c r="L30" i="9"/>
  <c r="K30" i="9"/>
  <c r="J30" i="9"/>
  <c r="I30" i="9"/>
  <c r="G30" i="9"/>
  <c r="F30" i="9"/>
  <c r="T29" i="9"/>
  <c r="S29" i="9"/>
  <c r="M29" i="9"/>
  <c r="L29" i="9"/>
  <c r="J29" i="9"/>
  <c r="I29" i="9"/>
  <c r="G29" i="9"/>
  <c r="AD28" i="9"/>
  <c r="J35" i="9" s="1"/>
  <c r="Y28" i="9"/>
  <c r="G34" i="9" s="1"/>
  <c r="U28" i="9"/>
  <c r="T28" i="9"/>
  <c r="S28" i="9"/>
  <c r="L28" i="9"/>
  <c r="K28" i="9"/>
  <c r="J28" i="9"/>
  <c r="I28" i="9"/>
  <c r="G28" i="9"/>
  <c r="F28" i="9"/>
  <c r="T27" i="9"/>
  <c r="L27" i="9"/>
  <c r="G27" i="9"/>
  <c r="T26" i="9"/>
  <c r="J26" i="9"/>
  <c r="G26" i="9"/>
  <c r="M25" i="9"/>
  <c r="J25" i="9"/>
  <c r="H25" i="9"/>
  <c r="U24" i="9"/>
  <c r="M24" i="9"/>
  <c r="H24" i="9"/>
  <c r="AF23" i="9"/>
  <c r="AD23" i="9"/>
  <c r="I27" i="9" s="1"/>
  <c r="Y23" i="9"/>
  <c r="G25" i="9" s="1"/>
  <c r="U23" i="9"/>
  <c r="M23" i="9"/>
  <c r="J23" i="9"/>
  <c r="I23" i="9"/>
  <c r="H23" i="9"/>
  <c r="AW21" i="9"/>
  <c r="AU21" i="9"/>
  <c r="AS21" i="9"/>
  <c r="AQ21" i="9"/>
  <c r="AO21" i="9"/>
  <c r="AM21" i="9"/>
  <c r="AK21" i="9"/>
  <c r="AW20" i="9"/>
  <c r="AF62" i="9" s="1"/>
  <c r="AU20" i="9"/>
  <c r="AF41" i="9" s="1"/>
  <c r="AS20" i="9"/>
  <c r="AF39" i="9" s="1"/>
  <c r="AQ20" i="9"/>
  <c r="AF36" i="9" s="1"/>
  <c r="AO20" i="9"/>
  <c r="AF32" i="9" s="1"/>
  <c r="AM20" i="9"/>
  <c r="AF28" i="9" s="1"/>
  <c r="AF34" i="9" s="1"/>
  <c r="AK20" i="9"/>
  <c r="AW19" i="9"/>
  <c r="AA62" i="9" s="1"/>
  <c r="AU19" i="9"/>
  <c r="AA41" i="9" s="1"/>
  <c r="AS19" i="9"/>
  <c r="AA39" i="9" s="1"/>
  <c r="AQ19" i="9"/>
  <c r="AA36" i="9" s="1"/>
  <c r="AO19" i="9"/>
  <c r="AA32" i="9" s="1"/>
  <c r="AM19" i="9"/>
  <c r="AA28" i="9" s="1"/>
  <c r="AA34" i="9" s="1"/>
  <c r="AK19" i="9"/>
  <c r="AA23" i="9" s="1"/>
  <c r="D7" i="9"/>
  <c r="D6" i="9"/>
  <c r="D5" i="9"/>
  <c r="D4" i="9"/>
  <c r="C2" i="9"/>
  <c r="R73" i="8"/>
  <c r="Q73" i="8"/>
  <c r="P73" i="8"/>
  <c r="D73" i="8"/>
  <c r="V71" i="8"/>
  <c r="V73" i="8" s="1"/>
  <c r="R71" i="8"/>
  <c r="Q71" i="8"/>
  <c r="P71" i="8"/>
  <c r="O71" i="8"/>
  <c r="O73" i="8" s="1"/>
  <c r="N71" i="8"/>
  <c r="N73" i="8" s="1"/>
  <c r="E71" i="8"/>
  <c r="E73" i="8" s="1"/>
  <c r="D71" i="8"/>
  <c r="U69" i="8"/>
  <c r="T69" i="8"/>
  <c r="S69" i="8"/>
  <c r="M69" i="8"/>
  <c r="L69" i="8"/>
  <c r="K69" i="8"/>
  <c r="J69" i="8"/>
  <c r="I69" i="8"/>
  <c r="H69" i="8"/>
  <c r="G69" i="8"/>
  <c r="F69" i="8"/>
  <c r="U68" i="8"/>
  <c r="T68" i="8"/>
  <c r="S68" i="8"/>
  <c r="M68" i="8"/>
  <c r="L68" i="8"/>
  <c r="K68" i="8"/>
  <c r="J68" i="8"/>
  <c r="I68" i="8"/>
  <c r="H68" i="8"/>
  <c r="G68" i="8"/>
  <c r="F68" i="8"/>
  <c r="U67" i="8"/>
  <c r="T67" i="8"/>
  <c r="S67" i="8"/>
  <c r="M67" i="8"/>
  <c r="L67" i="8"/>
  <c r="K67" i="8"/>
  <c r="J67" i="8"/>
  <c r="I67" i="8"/>
  <c r="H67" i="8"/>
  <c r="G67" i="8"/>
  <c r="F67" i="8"/>
  <c r="U66" i="8"/>
  <c r="T66" i="8"/>
  <c r="S66" i="8"/>
  <c r="M66" i="8"/>
  <c r="L66" i="8"/>
  <c r="K66" i="8"/>
  <c r="J66" i="8"/>
  <c r="I66" i="8"/>
  <c r="H66" i="8"/>
  <c r="G66" i="8"/>
  <c r="F66" i="8"/>
  <c r="U65" i="8"/>
  <c r="T65" i="8"/>
  <c r="S65" i="8"/>
  <c r="M65" i="8"/>
  <c r="L65" i="8"/>
  <c r="K65" i="8"/>
  <c r="J65" i="8"/>
  <c r="I65" i="8"/>
  <c r="H65" i="8"/>
  <c r="G65" i="8"/>
  <c r="F65" i="8"/>
  <c r="U64" i="8"/>
  <c r="T64" i="8"/>
  <c r="S64" i="8"/>
  <c r="M64" i="8"/>
  <c r="L64" i="8"/>
  <c r="K64" i="8"/>
  <c r="J64" i="8"/>
  <c r="I64" i="8"/>
  <c r="H64" i="8"/>
  <c r="G64" i="8"/>
  <c r="F64" i="8"/>
  <c r="U63" i="8"/>
  <c r="T63" i="8"/>
  <c r="S63" i="8"/>
  <c r="M63" i="8"/>
  <c r="L63" i="8"/>
  <c r="K63" i="8"/>
  <c r="J63" i="8"/>
  <c r="I63" i="8"/>
  <c r="H63" i="8"/>
  <c r="G63" i="8"/>
  <c r="F63" i="8"/>
  <c r="U62" i="8"/>
  <c r="T62" i="8"/>
  <c r="S62" i="8"/>
  <c r="M62" i="8"/>
  <c r="L62" i="8"/>
  <c r="K62" i="8"/>
  <c r="J62" i="8"/>
  <c r="I62" i="8"/>
  <c r="H62" i="8"/>
  <c r="X62" i="8" s="1"/>
  <c r="Z62" i="8" s="1"/>
  <c r="G62" i="8"/>
  <c r="F62" i="8"/>
  <c r="U54" i="8"/>
  <c r="T54" i="8"/>
  <c r="S54" i="8"/>
  <c r="M54" i="8"/>
  <c r="L54" i="8"/>
  <c r="K54" i="8"/>
  <c r="J54" i="8"/>
  <c r="I54" i="8"/>
  <c r="H54" i="8"/>
  <c r="G54" i="8"/>
  <c r="F54" i="8"/>
  <c r="U53" i="8"/>
  <c r="T53" i="8"/>
  <c r="S53" i="8"/>
  <c r="M53" i="8"/>
  <c r="L53" i="8"/>
  <c r="K53" i="8"/>
  <c r="J53" i="8"/>
  <c r="I53" i="8"/>
  <c r="H53" i="8"/>
  <c r="G53" i="8"/>
  <c r="F53" i="8"/>
  <c r="AL52" i="8"/>
  <c r="U52" i="8"/>
  <c r="T52" i="8"/>
  <c r="S52" i="8"/>
  <c r="M52" i="8"/>
  <c r="L52" i="8"/>
  <c r="K52" i="8"/>
  <c r="J52" i="8"/>
  <c r="I52" i="8"/>
  <c r="H52" i="8"/>
  <c r="G52" i="8"/>
  <c r="F52" i="8"/>
  <c r="U51" i="8"/>
  <c r="T51" i="8"/>
  <c r="S51" i="8"/>
  <c r="M51" i="8"/>
  <c r="L51" i="8"/>
  <c r="K51" i="8"/>
  <c r="J51" i="8"/>
  <c r="I51" i="8"/>
  <c r="H51" i="8"/>
  <c r="G51" i="8"/>
  <c r="F51" i="8"/>
  <c r="U50" i="8"/>
  <c r="T50" i="8"/>
  <c r="S50" i="8"/>
  <c r="M50" i="8"/>
  <c r="L50" i="8"/>
  <c r="K50" i="8"/>
  <c r="J50" i="8"/>
  <c r="I50" i="8"/>
  <c r="H50" i="8"/>
  <c r="G50" i="8"/>
  <c r="F50" i="8"/>
  <c r="U49" i="8"/>
  <c r="T49" i="8"/>
  <c r="S49" i="8"/>
  <c r="M49" i="8"/>
  <c r="L49" i="8"/>
  <c r="K49" i="8"/>
  <c r="J49" i="8"/>
  <c r="I49" i="8"/>
  <c r="H49" i="8"/>
  <c r="G49" i="8"/>
  <c r="F49" i="8"/>
  <c r="AL48" i="8"/>
  <c r="U48" i="8"/>
  <c r="T48" i="8"/>
  <c r="S48" i="8"/>
  <c r="M48" i="8"/>
  <c r="L48" i="8"/>
  <c r="K48" i="8"/>
  <c r="J48" i="8"/>
  <c r="I48" i="8"/>
  <c r="H48" i="8"/>
  <c r="G48" i="8"/>
  <c r="F48" i="8"/>
  <c r="U47" i="8"/>
  <c r="T47" i="8"/>
  <c r="S47" i="8"/>
  <c r="M47" i="8"/>
  <c r="L47" i="8"/>
  <c r="K47" i="8"/>
  <c r="J47" i="8"/>
  <c r="I47" i="8"/>
  <c r="H47" i="8"/>
  <c r="G47" i="8"/>
  <c r="F47" i="8"/>
  <c r="U46" i="8"/>
  <c r="T46" i="8"/>
  <c r="S46" i="8"/>
  <c r="M46" i="8"/>
  <c r="L46" i="8"/>
  <c r="K46" i="8"/>
  <c r="J46" i="8"/>
  <c r="I46" i="8"/>
  <c r="H46" i="8"/>
  <c r="G46" i="8"/>
  <c r="F46" i="8"/>
  <c r="U45" i="8"/>
  <c r="T45" i="8"/>
  <c r="S45" i="8"/>
  <c r="M45" i="8"/>
  <c r="L45" i="8"/>
  <c r="K45" i="8"/>
  <c r="J45" i="8"/>
  <c r="I45" i="8"/>
  <c r="H45" i="8"/>
  <c r="G45" i="8"/>
  <c r="F45" i="8"/>
  <c r="U44" i="8"/>
  <c r="T44" i="8"/>
  <c r="S44" i="8"/>
  <c r="M44" i="8"/>
  <c r="L44" i="8"/>
  <c r="K44" i="8"/>
  <c r="J44" i="8"/>
  <c r="I44" i="8"/>
  <c r="H44" i="8"/>
  <c r="G44" i="8"/>
  <c r="F44" i="8"/>
  <c r="U43" i="8"/>
  <c r="T43" i="8"/>
  <c r="S43" i="8"/>
  <c r="M43" i="8"/>
  <c r="L43" i="8"/>
  <c r="K43" i="8"/>
  <c r="J43" i="8"/>
  <c r="I43" i="8"/>
  <c r="H43" i="8"/>
  <c r="G43" i="8"/>
  <c r="F43" i="8"/>
  <c r="U42" i="8"/>
  <c r="T42" i="8"/>
  <c r="S42" i="8"/>
  <c r="M42" i="8"/>
  <c r="L42" i="8"/>
  <c r="K42" i="8"/>
  <c r="J42" i="8"/>
  <c r="I42" i="8"/>
  <c r="H42" i="8"/>
  <c r="G42" i="8"/>
  <c r="F42" i="8"/>
  <c r="X41" i="8"/>
  <c r="Z41" i="8" s="1"/>
  <c r="U41" i="8"/>
  <c r="T41" i="8"/>
  <c r="S41" i="8"/>
  <c r="M41" i="8"/>
  <c r="L41" i="8"/>
  <c r="K41" i="8"/>
  <c r="J41" i="8"/>
  <c r="AB41" i="8" s="1"/>
  <c r="I41" i="8"/>
  <c r="AC41" i="8" s="1"/>
  <c r="AE41" i="8" s="1"/>
  <c r="H41" i="8"/>
  <c r="G41" i="8"/>
  <c r="F41" i="8"/>
  <c r="Y39" i="8"/>
  <c r="AL51" i="8" s="1"/>
  <c r="W39" i="8"/>
  <c r="U39" i="8"/>
  <c r="T39" i="8"/>
  <c r="S39" i="8"/>
  <c r="M39" i="8"/>
  <c r="L39" i="8"/>
  <c r="K39" i="8"/>
  <c r="J39" i="8"/>
  <c r="I39" i="8"/>
  <c r="AB39" i="8" s="1"/>
  <c r="H39" i="8"/>
  <c r="G39" i="8"/>
  <c r="F39" i="8"/>
  <c r="U38" i="8"/>
  <c r="T38" i="8"/>
  <c r="S38" i="8"/>
  <c r="M38" i="8"/>
  <c r="L38" i="8"/>
  <c r="K38" i="8"/>
  <c r="J38" i="8"/>
  <c r="I38" i="8"/>
  <c r="H38" i="8"/>
  <c r="G38" i="8"/>
  <c r="F38" i="8"/>
  <c r="U37" i="8"/>
  <c r="T37" i="8"/>
  <c r="S37" i="8"/>
  <c r="M37" i="8"/>
  <c r="L37" i="8"/>
  <c r="K37" i="8"/>
  <c r="J37" i="8"/>
  <c r="I37" i="8"/>
  <c r="H37" i="8"/>
  <c r="G37" i="8"/>
  <c r="W36" i="8" s="1"/>
  <c r="F37" i="8"/>
  <c r="U36" i="8"/>
  <c r="T36" i="8"/>
  <c r="S36" i="8"/>
  <c r="M36" i="8"/>
  <c r="L36" i="8"/>
  <c r="K36" i="8"/>
  <c r="J36" i="8"/>
  <c r="I36" i="8"/>
  <c r="AB36" i="8" s="1"/>
  <c r="H36" i="8"/>
  <c r="G36" i="8"/>
  <c r="F36" i="8"/>
  <c r="U35" i="8"/>
  <c r="T35" i="8"/>
  <c r="S35" i="8"/>
  <c r="M35" i="8"/>
  <c r="L35" i="8"/>
  <c r="K35" i="8"/>
  <c r="J35" i="8"/>
  <c r="I35" i="8"/>
  <c r="H35" i="8"/>
  <c r="G35" i="8"/>
  <c r="F35" i="8"/>
  <c r="U34" i="8"/>
  <c r="T34" i="8"/>
  <c r="S34" i="8"/>
  <c r="M34" i="8"/>
  <c r="L34" i="8"/>
  <c r="K34" i="8"/>
  <c r="J34" i="8"/>
  <c r="I34" i="8"/>
  <c r="H34" i="8"/>
  <c r="G34" i="8"/>
  <c r="F34" i="8"/>
  <c r="U33" i="8"/>
  <c r="T33" i="8"/>
  <c r="S33" i="8"/>
  <c r="M33" i="8"/>
  <c r="L33" i="8"/>
  <c r="K33" i="8"/>
  <c r="J33" i="8"/>
  <c r="I33" i="8"/>
  <c r="H33" i="8"/>
  <c r="G33" i="8"/>
  <c r="W32" i="8" s="1"/>
  <c r="F33" i="8"/>
  <c r="U32" i="8"/>
  <c r="T32" i="8"/>
  <c r="S32" i="8"/>
  <c r="M32" i="8"/>
  <c r="L32" i="8"/>
  <c r="K32" i="8"/>
  <c r="J32" i="8"/>
  <c r="I32" i="8"/>
  <c r="AB32" i="8" s="1"/>
  <c r="H32" i="8"/>
  <c r="G32" i="8"/>
  <c r="F32" i="8"/>
  <c r="U31" i="8"/>
  <c r="T31" i="8"/>
  <c r="S31" i="8"/>
  <c r="M31" i="8"/>
  <c r="L31" i="8"/>
  <c r="K31" i="8"/>
  <c r="J31" i="8"/>
  <c r="I31" i="8"/>
  <c r="H31" i="8"/>
  <c r="G31" i="8"/>
  <c r="F31" i="8"/>
  <c r="U30" i="8"/>
  <c r="T30" i="8"/>
  <c r="S30" i="8"/>
  <c r="M30" i="8"/>
  <c r="L30" i="8"/>
  <c r="K30" i="8"/>
  <c r="J30" i="8"/>
  <c r="I30" i="8"/>
  <c r="H30" i="8"/>
  <c r="G30" i="8"/>
  <c r="F30" i="8"/>
  <c r="U29" i="8"/>
  <c r="T29" i="8"/>
  <c r="S29" i="8"/>
  <c r="M29" i="8"/>
  <c r="L29" i="8"/>
  <c r="K29" i="8"/>
  <c r="J29" i="8"/>
  <c r="I29" i="8"/>
  <c r="H29" i="8"/>
  <c r="G29" i="8"/>
  <c r="F29" i="8"/>
  <c r="U28" i="8"/>
  <c r="T28" i="8"/>
  <c r="S28" i="8"/>
  <c r="M28" i="8"/>
  <c r="L28" i="8"/>
  <c r="K28" i="8"/>
  <c r="J28" i="8"/>
  <c r="I28" i="8"/>
  <c r="H28" i="8"/>
  <c r="X28" i="8" s="1"/>
  <c r="G28" i="8"/>
  <c r="F28" i="8"/>
  <c r="U27" i="8"/>
  <c r="T27" i="8"/>
  <c r="S27" i="8"/>
  <c r="M27" i="8"/>
  <c r="L27" i="8"/>
  <c r="K27" i="8"/>
  <c r="J27" i="8"/>
  <c r="I27" i="8"/>
  <c r="H27" i="8"/>
  <c r="G27" i="8"/>
  <c r="F27" i="8"/>
  <c r="U26" i="8"/>
  <c r="T26" i="8"/>
  <c r="S26" i="8"/>
  <c r="M26" i="8"/>
  <c r="L26" i="8"/>
  <c r="K26" i="8"/>
  <c r="J26" i="8"/>
  <c r="I26" i="8"/>
  <c r="H26" i="8"/>
  <c r="G26" i="8"/>
  <c r="F26" i="8"/>
  <c r="U25" i="8"/>
  <c r="T25" i="8"/>
  <c r="S25" i="8"/>
  <c r="M25" i="8"/>
  <c r="L25" i="8"/>
  <c r="K25" i="8"/>
  <c r="J25" i="8"/>
  <c r="I25" i="8"/>
  <c r="H25" i="8"/>
  <c r="G25" i="8"/>
  <c r="F25" i="8"/>
  <c r="U24" i="8"/>
  <c r="T24" i="8"/>
  <c r="S24" i="8"/>
  <c r="M24" i="8"/>
  <c r="L24" i="8"/>
  <c r="K24" i="8"/>
  <c r="J24" i="8"/>
  <c r="I24" i="8"/>
  <c r="H24" i="8"/>
  <c r="G24" i="8"/>
  <c r="F24" i="8"/>
  <c r="AD23" i="8"/>
  <c r="AN47" i="8" s="1"/>
  <c r="U23" i="8"/>
  <c r="T23" i="8"/>
  <c r="S23" i="8"/>
  <c r="M23" i="8"/>
  <c r="M71" i="8" s="1"/>
  <c r="M73" i="8" s="1"/>
  <c r="L23" i="8"/>
  <c r="K23" i="8"/>
  <c r="J23" i="8"/>
  <c r="I23" i="8"/>
  <c r="H23" i="8"/>
  <c r="G23" i="8"/>
  <c r="W23" i="8" s="1"/>
  <c r="F23" i="8"/>
  <c r="AW21" i="8"/>
  <c r="AV21" i="8"/>
  <c r="AU21" i="8"/>
  <c r="AT21" i="8"/>
  <c r="AS21" i="8"/>
  <c r="AR21" i="8"/>
  <c r="AQ21" i="8"/>
  <c r="AP21" i="8"/>
  <c r="AO21" i="8"/>
  <c r="AN21" i="8"/>
  <c r="AM21" i="8"/>
  <c r="AL21" i="8"/>
  <c r="AK21" i="8"/>
  <c r="AJ21" i="8"/>
  <c r="AI21" i="8"/>
  <c r="AA23" i="8" s="1"/>
  <c r="AH21" i="8"/>
  <c r="AW20" i="8"/>
  <c r="AF62" i="8" s="1"/>
  <c r="AV20" i="8"/>
  <c r="AD62" i="8" s="1"/>
  <c r="AN53" i="8" s="1"/>
  <c r="AU20" i="8"/>
  <c r="AT20" i="8"/>
  <c r="AD41" i="8" s="1"/>
  <c r="AN52" i="8" s="1"/>
  <c r="AS20" i="8"/>
  <c r="AR20" i="8"/>
  <c r="AD39" i="8" s="1"/>
  <c r="AN51" i="8" s="1"/>
  <c r="AQ20" i="8"/>
  <c r="AF36" i="8" s="1"/>
  <c r="AP20" i="8"/>
  <c r="AD36" i="8" s="1"/>
  <c r="AN50" i="8" s="1"/>
  <c r="AO20" i="8"/>
  <c r="AF32" i="8" s="1"/>
  <c r="AN20" i="8"/>
  <c r="AD32" i="8" s="1"/>
  <c r="AN49" i="8" s="1"/>
  <c r="AM20" i="8"/>
  <c r="AL20" i="8"/>
  <c r="AD28" i="8" s="1"/>
  <c r="AK20" i="8"/>
  <c r="AJ20" i="8"/>
  <c r="AI20" i="8"/>
  <c r="AH20" i="8"/>
  <c r="AW19" i="8"/>
  <c r="AA62" i="8" s="1"/>
  <c r="AV19" i="8"/>
  <c r="Y62" i="8" s="1"/>
  <c r="AL53" i="8" s="1"/>
  <c r="AU19" i="8"/>
  <c r="AT19" i="8"/>
  <c r="Y41" i="8" s="1"/>
  <c r="AS19" i="8"/>
  <c r="AR19" i="8"/>
  <c r="AQ19" i="8"/>
  <c r="AA36" i="8" s="1"/>
  <c r="AP19" i="8"/>
  <c r="Y36" i="8" s="1"/>
  <c r="AL50" i="8" s="1"/>
  <c r="AO19" i="8"/>
  <c r="AA32" i="8" s="1"/>
  <c r="AN19" i="8"/>
  <c r="Y32" i="8" s="1"/>
  <c r="AL49" i="8" s="1"/>
  <c r="AM19" i="8"/>
  <c r="AL19" i="8"/>
  <c r="Y28" i="8" s="1"/>
  <c r="Y34" i="8" s="1"/>
  <c r="AK19" i="8"/>
  <c r="AJ19" i="8"/>
  <c r="Y23" i="8" s="1"/>
  <c r="AL47" i="8" s="1"/>
  <c r="AI19" i="8"/>
  <c r="AH19" i="8"/>
  <c r="AW18" i="8"/>
  <c r="AV18" i="8"/>
  <c r="AU18" i="8"/>
  <c r="AT18" i="8"/>
  <c r="AS18" i="8"/>
  <c r="AR18" i="8"/>
  <c r="AQ18" i="8"/>
  <c r="AP18" i="8"/>
  <c r="AO18" i="8"/>
  <c r="AN18" i="8"/>
  <c r="AI18" i="8"/>
  <c r="AV17" i="8"/>
  <c r="AT17" i="8"/>
  <c r="AR17" i="8"/>
  <c r="AP17" i="8"/>
  <c r="AN17" i="8"/>
  <c r="AL17" i="8"/>
  <c r="AJ17" i="8"/>
  <c r="D7" i="8"/>
  <c r="D6" i="8"/>
  <c r="D5" i="8"/>
  <c r="D4" i="8"/>
  <c r="C2" i="8"/>
  <c r="V73" i="7"/>
  <c r="P73" i="7"/>
  <c r="O73" i="7"/>
  <c r="N73" i="7"/>
  <c r="H73" i="7"/>
  <c r="G73" i="7"/>
  <c r="F73" i="7"/>
  <c r="V71" i="7"/>
  <c r="U71" i="7"/>
  <c r="U73" i="7" s="1"/>
  <c r="T71" i="7"/>
  <c r="T73" i="7" s="1"/>
  <c r="S71" i="7"/>
  <c r="S73" i="7" s="1"/>
  <c r="R71" i="7"/>
  <c r="R73" i="7" s="1"/>
  <c r="Q71" i="7"/>
  <c r="Q73" i="7" s="1"/>
  <c r="P71" i="7"/>
  <c r="O71" i="7"/>
  <c r="N71" i="7"/>
  <c r="M71" i="7"/>
  <c r="M73" i="7" s="1"/>
  <c r="L71" i="7"/>
  <c r="L73" i="7" s="1"/>
  <c r="K71" i="7"/>
  <c r="K73" i="7" s="1"/>
  <c r="J71" i="7"/>
  <c r="J73" i="7" s="1"/>
  <c r="I71" i="7"/>
  <c r="I73" i="7" s="1"/>
  <c r="H71" i="7"/>
  <c r="G71" i="7"/>
  <c r="F71" i="7"/>
  <c r="E71" i="7"/>
  <c r="E73" i="7" s="1"/>
  <c r="D71" i="7"/>
  <c r="D73" i="7" s="1"/>
  <c r="AF62" i="7"/>
  <c r="AD62" i="7"/>
  <c r="AN53" i="7" s="1"/>
  <c r="AC62" i="7"/>
  <c r="AB62" i="7"/>
  <c r="AA62" i="7"/>
  <c r="X62" i="7"/>
  <c r="Z62" i="7" s="1"/>
  <c r="W62" i="7"/>
  <c r="AD41" i="7"/>
  <c r="AE41" i="7" s="1"/>
  <c r="AC41" i="7"/>
  <c r="AB41" i="7"/>
  <c r="X41" i="7"/>
  <c r="W41" i="7"/>
  <c r="AC39" i="7"/>
  <c r="AB39" i="7"/>
  <c r="Y39" i="7"/>
  <c r="AL51" i="7" s="1"/>
  <c r="X39" i="7"/>
  <c r="Z39" i="7" s="1"/>
  <c r="W39" i="7"/>
  <c r="AC36" i="7"/>
  <c r="AB36" i="7"/>
  <c r="AA36" i="7"/>
  <c r="X36" i="7"/>
  <c r="W36" i="7"/>
  <c r="AC34" i="7"/>
  <c r="AB34" i="7"/>
  <c r="W34" i="7"/>
  <c r="AF32" i="7"/>
  <c r="AD32" i="7"/>
  <c r="AE32" i="7" s="1"/>
  <c r="AC32" i="7"/>
  <c r="AB32" i="7"/>
  <c r="AA32" i="7"/>
  <c r="X32" i="7"/>
  <c r="Z32" i="7" s="1"/>
  <c r="W32" i="7"/>
  <c r="AF28" i="7"/>
  <c r="AF34" i="7" s="1"/>
  <c r="AC28" i="7"/>
  <c r="AB28" i="7"/>
  <c r="X28" i="7"/>
  <c r="W28" i="7"/>
  <c r="AC23" i="7"/>
  <c r="AB23" i="7"/>
  <c r="X23" i="7"/>
  <c r="W23" i="7"/>
  <c r="AW21" i="7"/>
  <c r="AV21" i="7"/>
  <c r="AU21" i="7"/>
  <c r="AT21" i="7"/>
  <c r="AS21" i="7"/>
  <c r="AR21" i="7"/>
  <c r="AQ21" i="7"/>
  <c r="AP21" i="7"/>
  <c r="AO21" i="7"/>
  <c r="AN21" i="7"/>
  <c r="AM21" i="7"/>
  <c r="AL21" i="7"/>
  <c r="AK21" i="7"/>
  <c r="AJ21" i="7"/>
  <c r="AI21" i="7"/>
  <c r="AH21" i="7"/>
  <c r="AW20" i="7"/>
  <c r="AV20" i="7"/>
  <c r="AU20" i="7"/>
  <c r="AF41" i="7" s="1"/>
  <c r="AT20" i="7"/>
  <c r="AS20" i="7"/>
  <c r="AF39" i="7" s="1"/>
  <c r="AR20" i="7"/>
  <c r="AD39" i="7" s="1"/>
  <c r="AN51" i="7" s="1"/>
  <c r="AQ20" i="7"/>
  <c r="AF36" i="7" s="1"/>
  <c r="AP20" i="7"/>
  <c r="AD36" i="7" s="1"/>
  <c r="AN50" i="7" s="1"/>
  <c r="AO20" i="7"/>
  <c r="AN20" i="7"/>
  <c r="AM20" i="7"/>
  <c r="AL20" i="7"/>
  <c r="AD28" i="7" s="1"/>
  <c r="AK20" i="7"/>
  <c r="AF23" i="7" s="1"/>
  <c r="AJ20" i="7"/>
  <c r="AD23" i="7" s="1"/>
  <c r="AN47" i="7" s="1"/>
  <c r="AI20" i="7"/>
  <c r="AH20" i="7"/>
  <c r="AW19" i="7"/>
  <c r="AV19" i="7"/>
  <c r="Y62" i="7" s="1"/>
  <c r="AL53" i="7" s="1"/>
  <c r="AU19" i="7"/>
  <c r="AA41" i="7" s="1"/>
  <c r="AT19" i="7"/>
  <c r="Y41" i="7" s="1"/>
  <c r="AL52" i="7" s="1"/>
  <c r="AS19" i="7"/>
  <c r="AA39" i="7" s="1"/>
  <c r="AR19" i="7"/>
  <c r="AQ19" i="7"/>
  <c r="AP19" i="7"/>
  <c r="Y36" i="7" s="1"/>
  <c r="AO19" i="7"/>
  <c r="AN19" i="7"/>
  <c r="Y32" i="7" s="1"/>
  <c r="AL49" i="7" s="1"/>
  <c r="AM19" i="7"/>
  <c r="AA28" i="7" s="1"/>
  <c r="AA34" i="7" s="1"/>
  <c r="AL19" i="7"/>
  <c r="Y28" i="7" s="1"/>
  <c r="AK19" i="7"/>
  <c r="AA23" i="7" s="1"/>
  <c r="AJ19" i="7"/>
  <c r="Y23" i="7" s="1"/>
  <c r="AI19" i="7"/>
  <c r="AH19" i="7"/>
  <c r="AW18" i="7"/>
  <c r="AV18" i="7"/>
  <c r="AU18" i="7"/>
  <c r="AT18" i="7"/>
  <c r="AS18" i="7"/>
  <c r="AR18" i="7"/>
  <c r="AQ18" i="7"/>
  <c r="AP18" i="7"/>
  <c r="AO18" i="7"/>
  <c r="AN18" i="7"/>
  <c r="AM18" i="7"/>
  <c r="AL18" i="7"/>
  <c r="AK18" i="7"/>
  <c r="AJ18" i="7"/>
  <c r="AI18" i="7"/>
  <c r="AV17" i="7"/>
  <c r="AT17" i="7"/>
  <c r="AR17" i="7"/>
  <c r="AP17" i="7"/>
  <c r="AN17" i="7"/>
  <c r="AL17" i="7"/>
  <c r="AJ17" i="7"/>
  <c r="Z23" i="13" l="1"/>
  <c r="AL47" i="13"/>
  <c r="AE23" i="13"/>
  <c r="AN47" i="13"/>
  <c r="AN51" i="13"/>
  <c r="AE39" i="13"/>
  <c r="AL48" i="13"/>
  <c r="Y34" i="13"/>
  <c r="AL52" i="13"/>
  <c r="Z41" i="13"/>
  <c r="AN48" i="13"/>
  <c r="AE28" i="13"/>
  <c r="AE34" i="13" s="1"/>
  <c r="AD34" i="13"/>
  <c r="Z32" i="13"/>
  <c r="AL49" i="13"/>
  <c r="AD34" i="14"/>
  <c r="AN48" i="14"/>
  <c r="AU20" i="14"/>
  <c r="AF41" i="14" s="1"/>
  <c r="AC41" i="14"/>
  <c r="AE41" i="14" s="1"/>
  <c r="AB41" i="14"/>
  <c r="W41" i="14"/>
  <c r="X34" i="14"/>
  <c r="Z28" i="14"/>
  <c r="Z34" i="14" s="1"/>
  <c r="AU20" i="13"/>
  <c r="AF41" i="13" s="1"/>
  <c r="Z28" i="13"/>
  <c r="Z34" i="13" s="1"/>
  <c r="M71" i="14"/>
  <c r="M73" i="14" s="1"/>
  <c r="AL48" i="14"/>
  <c r="AC62" i="14"/>
  <c r="AE62" i="14" s="1"/>
  <c r="F53" i="15"/>
  <c r="H51" i="15"/>
  <c r="G48" i="15"/>
  <c r="G46" i="15"/>
  <c r="H43" i="15"/>
  <c r="H41" i="15"/>
  <c r="H54" i="15"/>
  <c r="G51" i="15"/>
  <c r="F48" i="15"/>
  <c r="F46" i="15"/>
  <c r="G43" i="15"/>
  <c r="G41" i="15"/>
  <c r="G54" i="15"/>
  <c r="AL52" i="15"/>
  <c r="F51" i="15"/>
  <c r="H49" i="15"/>
  <c r="H45" i="15"/>
  <c r="F43" i="15"/>
  <c r="F41" i="15"/>
  <c r="F54" i="15"/>
  <c r="H52" i="15"/>
  <c r="G49" i="15"/>
  <c r="G45" i="15"/>
  <c r="H42" i="15"/>
  <c r="G52" i="15"/>
  <c r="F49" i="15"/>
  <c r="H47" i="15"/>
  <c r="F45" i="15"/>
  <c r="G42" i="15"/>
  <c r="H53" i="15"/>
  <c r="G50" i="15"/>
  <c r="F47" i="15"/>
  <c r="G44" i="15"/>
  <c r="G53" i="15"/>
  <c r="F50" i="15"/>
  <c r="H48" i="15"/>
  <c r="H46" i="15"/>
  <c r="F44" i="15"/>
  <c r="W32" i="15"/>
  <c r="Z36" i="13"/>
  <c r="W23" i="14"/>
  <c r="X32" i="14"/>
  <c r="Z32" i="14" s="1"/>
  <c r="X36" i="14"/>
  <c r="Z36" i="14" s="1"/>
  <c r="AW21" i="13"/>
  <c r="G71" i="14"/>
  <c r="G73" i="14" s="1"/>
  <c r="AC28" i="14"/>
  <c r="AB28" i="14"/>
  <c r="AB34" i="14" s="1"/>
  <c r="H71" i="14"/>
  <c r="H73" i="14" s="1"/>
  <c r="U71" i="14"/>
  <c r="U73" i="14" s="1"/>
  <c r="AE62" i="13"/>
  <c r="I71" i="14"/>
  <c r="I73" i="14" s="1"/>
  <c r="AC32" i="14"/>
  <c r="AE32" i="14" s="1"/>
  <c r="AC36" i="14"/>
  <c r="AE36" i="14" s="1"/>
  <c r="X23" i="14"/>
  <c r="Z23" i="14" s="1"/>
  <c r="F24" i="15"/>
  <c r="H26" i="15"/>
  <c r="G31" i="15"/>
  <c r="G35" i="15"/>
  <c r="L52" i="15"/>
  <c r="T53" i="15"/>
  <c r="J54" i="15"/>
  <c r="G62" i="15"/>
  <c r="T62" i="15"/>
  <c r="J63" i="15"/>
  <c r="G64" i="15"/>
  <c r="T64" i="15"/>
  <c r="L65" i="15"/>
  <c r="I66" i="15"/>
  <c r="F67" i="15"/>
  <c r="S67" i="15"/>
  <c r="K68" i="15"/>
  <c r="H69" i="15"/>
  <c r="U69" i="15"/>
  <c r="F29" i="15"/>
  <c r="H31" i="15"/>
  <c r="H35" i="15"/>
  <c r="AA36" i="15"/>
  <c r="AL48" i="15"/>
  <c r="K63" i="15"/>
  <c r="H64" i="15"/>
  <c r="U64" i="15"/>
  <c r="M65" i="15"/>
  <c r="J66" i="15"/>
  <c r="G67" i="15"/>
  <c r="T67" i="15"/>
  <c r="L68" i="15"/>
  <c r="I69" i="15"/>
  <c r="AB32" i="14"/>
  <c r="AB36" i="14"/>
  <c r="W62" i="14"/>
  <c r="F23" i="15"/>
  <c r="I24" i="15"/>
  <c r="AB23" i="15" s="1"/>
  <c r="F25" i="15"/>
  <c r="S25" i="15"/>
  <c r="S71" i="15" s="1"/>
  <c r="S73" i="15" s="1"/>
  <c r="K26" i="15"/>
  <c r="H27" i="15"/>
  <c r="U27" i="15"/>
  <c r="M28" i="15"/>
  <c r="AC28" i="15" s="1"/>
  <c r="H29" i="15"/>
  <c r="U29" i="15"/>
  <c r="M30" i="15"/>
  <c r="J31" i="15"/>
  <c r="G32" i="15"/>
  <c r="X32" i="15" s="1"/>
  <c r="Z32" i="15" s="1"/>
  <c r="J33" i="15"/>
  <c r="AB32" i="15" s="1"/>
  <c r="G34" i="15"/>
  <c r="T34" i="15"/>
  <c r="J35" i="15"/>
  <c r="G36" i="15"/>
  <c r="X36" i="15" s="1"/>
  <c r="Z36" i="15" s="1"/>
  <c r="T36" i="15"/>
  <c r="J37" i="15"/>
  <c r="G38" i="15"/>
  <c r="T38" i="15"/>
  <c r="L41" i="15"/>
  <c r="AC41" i="15" s="1"/>
  <c r="AE41" i="15" s="1"/>
  <c r="T42" i="15"/>
  <c r="L43" i="15"/>
  <c r="I44" i="15"/>
  <c r="S45" i="15"/>
  <c r="K46" i="15"/>
  <c r="U47" i="15"/>
  <c r="K48" i="15"/>
  <c r="S49" i="15"/>
  <c r="I50" i="15"/>
  <c r="AL50" i="15"/>
  <c r="L51" i="15"/>
  <c r="T52" i="15"/>
  <c r="J53" i="15"/>
  <c r="AN53" i="15"/>
  <c r="M54" i="15"/>
  <c r="J62" i="15"/>
  <c r="AB62" i="15" s="1"/>
  <c r="M63" i="15"/>
  <c r="J64" i="15"/>
  <c r="G65" i="15"/>
  <c r="T65" i="15"/>
  <c r="L66" i="15"/>
  <c r="I67" i="15"/>
  <c r="F68" i="15"/>
  <c r="S68" i="15"/>
  <c r="K69" i="15"/>
  <c r="AB23" i="14"/>
  <c r="F71" i="14"/>
  <c r="F73" i="14" s="1"/>
  <c r="G23" i="15"/>
  <c r="G25" i="15"/>
  <c r="L26" i="15"/>
  <c r="L71" i="15" s="1"/>
  <c r="L73" i="15" s="1"/>
  <c r="I27" i="15"/>
  <c r="F28" i="15"/>
  <c r="F30" i="15"/>
  <c r="S30" i="15"/>
  <c r="K31" i="15"/>
  <c r="H32" i="15"/>
  <c r="K33" i="15"/>
  <c r="H34" i="15"/>
  <c r="U34" i="15"/>
  <c r="AD34" i="15"/>
  <c r="K35" i="15"/>
  <c r="H36" i="15"/>
  <c r="K37" i="15"/>
  <c r="H38" i="15"/>
  <c r="U38" i="15"/>
  <c r="M41" i="15"/>
  <c r="U42" i="15"/>
  <c r="M43" i="15"/>
  <c r="J44" i="15"/>
  <c r="T45" i="15"/>
  <c r="L46" i="15"/>
  <c r="I47" i="15"/>
  <c r="AL47" i="15"/>
  <c r="L48" i="15"/>
  <c r="T49" i="15"/>
  <c r="J50" i="15"/>
  <c r="AN50" i="15"/>
  <c r="M51" i="15"/>
  <c r="U52" i="15"/>
  <c r="K53" i="15"/>
  <c r="S54" i="15"/>
  <c r="K62" i="15"/>
  <c r="F63" i="15"/>
  <c r="S63" i="15"/>
  <c r="K64" i="15"/>
  <c r="H65" i="15"/>
  <c r="U65" i="15"/>
  <c r="M66" i="15"/>
  <c r="J67" i="15"/>
  <c r="G68" i="15"/>
  <c r="T68" i="15"/>
  <c r="L69" i="15"/>
  <c r="AC23" i="14"/>
  <c r="AE23" i="14" s="1"/>
  <c r="H23" i="15"/>
  <c r="K24" i="15"/>
  <c r="K71" i="15" s="1"/>
  <c r="K73" i="15" s="1"/>
  <c r="H25" i="15"/>
  <c r="U25" i="15"/>
  <c r="U71" i="15" s="1"/>
  <c r="U73" i="15" s="1"/>
  <c r="M26" i="15"/>
  <c r="J27" i="15"/>
  <c r="G28" i="15"/>
  <c r="J29" i="15"/>
  <c r="AB28" i="15" s="1"/>
  <c r="AB34" i="15" s="1"/>
  <c r="G30" i="15"/>
  <c r="T30" i="15"/>
  <c r="L31" i="15"/>
  <c r="L33" i="15"/>
  <c r="I34" i="15"/>
  <c r="L35" i="15"/>
  <c r="I36" i="15"/>
  <c r="L37" i="15"/>
  <c r="I38" i="15"/>
  <c r="S41" i="15"/>
  <c r="I42" i="15"/>
  <c r="S43" i="15"/>
  <c r="K44" i="15"/>
  <c r="U45" i="15"/>
  <c r="M46" i="15"/>
  <c r="J47" i="15"/>
  <c r="AN47" i="15"/>
  <c r="M48" i="15"/>
  <c r="U49" i="15"/>
  <c r="K50" i="15"/>
  <c r="S51" i="15"/>
  <c r="I52" i="15"/>
  <c r="L53" i="15"/>
  <c r="T54" i="15"/>
  <c r="L62" i="15"/>
  <c r="G63" i="15"/>
  <c r="T63" i="15"/>
  <c r="L64" i="15"/>
  <c r="I65" i="15"/>
  <c r="F66" i="15"/>
  <c r="S66" i="15"/>
  <c r="K67" i="15"/>
  <c r="H68" i="15"/>
  <c r="U68" i="15"/>
  <c r="M69" i="15"/>
  <c r="W32" i="14"/>
  <c r="W36" i="14"/>
  <c r="I25" i="15"/>
  <c r="F26" i="15"/>
  <c r="S26" i="15"/>
  <c r="K27" i="15"/>
  <c r="H28" i="15"/>
  <c r="K29" i="15"/>
  <c r="H30" i="15"/>
  <c r="U30" i="15"/>
  <c r="M31" i="15"/>
  <c r="M33" i="15"/>
  <c r="J34" i="15"/>
  <c r="M35" i="15"/>
  <c r="J36" i="15"/>
  <c r="M37" i="15"/>
  <c r="T41" i="15"/>
  <c r="J42" i="15"/>
  <c r="T43" i="15"/>
  <c r="L44" i="15"/>
  <c r="I45" i="15"/>
  <c r="S46" i="15"/>
  <c r="K47" i="15"/>
  <c r="S48" i="15"/>
  <c r="I49" i="15"/>
  <c r="AL49" i="15"/>
  <c r="L50" i="15"/>
  <c r="T51" i="15"/>
  <c r="J52" i="15"/>
  <c r="AN52" i="15"/>
  <c r="M53" i="15"/>
  <c r="U54" i="15"/>
  <c r="M62" i="15"/>
  <c r="H63" i="15"/>
  <c r="U63" i="15"/>
  <c r="M64" i="15"/>
  <c r="J65" i="15"/>
  <c r="G66" i="15"/>
  <c r="T66" i="15"/>
  <c r="L67" i="15"/>
  <c r="I68" i="15"/>
  <c r="F69" i="15"/>
  <c r="S69" i="15"/>
  <c r="M24" i="15"/>
  <c r="M71" i="15" s="1"/>
  <c r="M73" i="15" s="1"/>
  <c r="J25" i="15"/>
  <c r="J71" i="15" s="1"/>
  <c r="J73" i="15" s="1"/>
  <c r="T26" i="15"/>
  <c r="T71" i="15" s="1"/>
  <c r="T73" i="15" s="1"/>
  <c r="F31" i="15"/>
  <c r="S31" i="15"/>
  <c r="K34" i="15"/>
  <c r="Y34" i="15"/>
  <c r="K42" i="15"/>
  <c r="U43" i="15"/>
  <c r="M44" i="15"/>
  <c r="J45" i="15"/>
  <c r="T46" i="15"/>
  <c r="L47" i="15"/>
  <c r="T48" i="15"/>
  <c r="J49" i="15"/>
  <c r="M50" i="15"/>
  <c r="U51" i="15"/>
  <c r="K52" i="15"/>
  <c r="S53" i="15"/>
  <c r="S62" i="15"/>
  <c r="I63" i="15"/>
  <c r="F64" i="15"/>
  <c r="S64" i="15"/>
  <c r="K65" i="15"/>
  <c r="H66" i="15"/>
  <c r="U66" i="15"/>
  <c r="M67" i="15"/>
  <c r="J68" i="15"/>
  <c r="AL48" i="10"/>
  <c r="Y34" i="10"/>
  <c r="Z28" i="10"/>
  <c r="Z34" i="10" s="1"/>
  <c r="AN48" i="10"/>
  <c r="AE28" i="10"/>
  <c r="AE34" i="10" s="1"/>
  <c r="AD34" i="10"/>
  <c r="AE32" i="10"/>
  <c r="AN49" i="10"/>
  <c r="Z23" i="10"/>
  <c r="AN51" i="10"/>
  <c r="AE39" i="10"/>
  <c r="AC23" i="11"/>
  <c r="AE23" i="11" s="1"/>
  <c r="AC41" i="11"/>
  <c r="AE41" i="11" s="1"/>
  <c r="AE62" i="11"/>
  <c r="AK20" i="11"/>
  <c r="AF23" i="11" s="1"/>
  <c r="AF23" i="12"/>
  <c r="AF62" i="10"/>
  <c r="J71" i="11"/>
  <c r="J73" i="11" s="1"/>
  <c r="AC28" i="11"/>
  <c r="Y34" i="11"/>
  <c r="AL48" i="11"/>
  <c r="AE62" i="10"/>
  <c r="K71" i="11"/>
  <c r="K73" i="11" s="1"/>
  <c r="Z28" i="11"/>
  <c r="Z34" i="11" s="1"/>
  <c r="AC39" i="11"/>
  <c r="AE39" i="11" s="1"/>
  <c r="AE36" i="11"/>
  <c r="AN48" i="11"/>
  <c r="AD34" i="11"/>
  <c r="L71" i="11"/>
  <c r="L73" i="11" s="1"/>
  <c r="I27" i="12"/>
  <c r="L26" i="12"/>
  <c r="T25" i="12"/>
  <c r="J24" i="12"/>
  <c r="T23" i="12"/>
  <c r="U27" i="12"/>
  <c r="K26" i="12"/>
  <c r="S25" i="12"/>
  <c r="I24" i="12"/>
  <c r="S23" i="12"/>
  <c r="AN47" i="12"/>
  <c r="T27" i="12"/>
  <c r="J26" i="12"/>
  <c r="M25" i="12"/>
  <c r="U24" i="12"/>
  <c r="U71" i="12" s="1"/>
  <c r="U73" i="12" s="1"/>
  <c r="M23" i="12"/>
  <c r="S27" i="12"/>
  <c r="I26" i="12"/>
  <c r="L25" i="12"/>
  <c r="T24" i="12"/>
  <c r="L23" i="12"/>
  <c r="M27" i="12"/>
  <c r="U26" i="12"/>
  <c r="K25" i="12"/>
  <c r="S24" i="12"/>
  <c r="K23" i="12"/>
  <c r="L27" i="12"/>
  <c r="T26" i="12"/>
  <c r="J25" i="12"/>
  <c r="M24" i="12"/>
  <c r="J23" i="12"/>
  <c r="K27" i="12"/>
  <c r="S26" i="12"/>
  <c r="I25" i="12"/>
  <c r="L24" i="12"/>
  <c r="I23" i="12"/>
  <c r="Z41" i="10"/>
  <c r="M71" i="11"/>
  <c r="M73" i="11" s="1"/>
  <c r="X32" i="11"/>
  <c r="Z32" i="11" s="1"/>
  <c r="W32" i="11"/>
  <c r="X36" i="11"/>
  <c r="Z36" i="11" s="1"/>
  <c r="W36" i="11"/>
  <c r="AE41" i="10"/>
  <c r="Z39" i="10"/>
  <c r="Z62" i="10"/>
  <c r="F71" i="11"/>
  <c r="F73" i="11" s="1"/>
  <c r="S71" i="11"/>
  <c r="S73" i="11" s="1"/>
  <c r="X41" i="11"/>
  <c r="Z41" i="11" s="1"/>
  <c r="W41" i="11"/>
  <c r="X62" i="11"/>
  <c r="Z62" i="11" s="1"/>
  <c r="X39" i="12"/>
  <c r="Z39" i="12" s="1"/>
  <c r="W39" i="12"/>
  <c r="K29" i="12"/>
  <c r="U30" i="12"/>
  <c r="M31" i="12"/>
  <c r="J34" i="12"/>
  <c r="M35" i="12"/>
  <c r="M42" i="12"/>
  <c r="J43" i="12"/>
  <c r="G44" i="12"/>
  <c r="T44" i="12"/>
  <c r="L45" i="12"/>
  <c r="I46" i="12"/>
  <c r="F47" i="12"/>
  <c r="S47" i="12"/>
  <c r="I48" i="12"/>
  <c r="AL48" i="12"/>
  <c r="L49" i="12"/>
  <c r="G50" i="12"/>
  <c r="T50" i="12"/>
  <c r="J51" i="12"/>
  <c r="M52" i="12"/>
  <c r="H53" i="12"/>
  <c r="U53" i="12"/>
  <c r="K54" i="12"/>
  <c r="K63" i="12"/>
  <c r="AB62" i="12" s="1"/>
  <c r="H64" i="12"/>
  <c r="U64" i="12"/>
  <c r="M65" i="12"/>
  <c r="J66" i="12"/>
  <c r="G67" i="12"/>
  <c r="T67" i="12"/>
  <c r="L68" i="12"/>
  <c r="I69" i="12"/>
  <c r="AB23" i="11"/>
  <c r="I71" i="11"/>
  <c r="I73" i="11" s="1"/>
  <c r="G26" i="12"/>
  <c r="I28" i="12"/>
  <c r="L29" i="12"/>
  <c r="I30" i="12"/>
  <c r="F31" i="12"/>
  <c r="S31" i="12"/>
  <c r="K32" i="12"/>
  <c r="AC32" i="12" s="1"/>
  <c r="AE32" i="12" s="1"/>
  <c r="F33" i="12"/>
  <c r="S33" i="12"/>
  <c r="K34" i="12"/>
  <c r="Y34" i="12"/>
  <c r="F35" i="12"/>
  <c r="S35" i="12"/>
  <c r="F37" i="12"/>
  <c r="S37" i="12"/>
  <c r="K38" i="12"/>
  <c r="K41" i="12"/>
  <c r="F42" i="12"/>
  <c r="S42" i="12"/>
  <c r="K43" i="12"/>
  <c r="H44" i="12"/>
  <c r="U44" i="12"/>
  <c r="M45" i="12"/>
  <c r="J46" i="12"/>
  <c r="G47" i="12"/>
  <c r="T47" i="12"/>
  <c r="J48" i="12"/>
  <c r="AN48" i="12"/>
  <c r="M49" i="12"/>
  <c r="H50" i="12"/>
  <c r="U50" i="12"/>
  <c r="K51" i="12"/>
  <c r="F52" i="12"/>
  <c r="S52" i="12"/>
  <c r="I53" i="12"/>
  <c r="L54" i="12"/>
  <c r="L63" i="12"/>
  <c r="I64" i="12"/>
  <c r="F65" i="12"/>
  <c r="S65" i="12"/>
  <c r="K66" i="12"/>
  <c r="H67" i="12"/>
  <c r="U67" i="12"/>
  <c r="M68" i="12"/>
  <c r="J69" i="12"/>
  <c r="AB28" i="11"/>
  <c r="AB34" i="11" s="1"/>
  <c r="AB62" i="11"/>
  <c r="F24" i="12"/>
  <c r="W23" i="12" s="1"/>
  <c r="H26" i="12"/>
  <c r="J28" i="12"/>
  <c r="AF28" i="12"/>
  <c r="AF34" i="12" s="1"/>
  <c r="M29" i="12"/>
  <c r="J30" i="12"/>
  <c r="G31" i="12"/>
  <c r="T31" i="12"/>
  <c r="L32" i="12"/>
  <c r="G33" i="12"/>
  <c r="T33" i="12"/>
  <c r="L34" i="12"/>
  <c r="G35" i="12"/>
  <c r="T35" i="12"/>
  <c r="L36" i="12"/>
  <c r="AC36" i="12" s="1"/>
  <c r="AE36" i="12" s="1"/>
  <c r="G37" i="12"/>
  <c r="T37" i="12"/>
  <c r="L38" i="12"/>
  <c r="L41" i="12"/>
  <c r="AB41" i="12" s="1"/>
  <c r="G42" i="12"/>
  <c r="T42" i="12"/>
  <c r="L43" i="12"/>
  <c r="I44" i="12"/>
  <c r="F45" i="12"/>
  <c r="S45" i="12"/>
  <c r="K46" i="12"/>
  <c r="H47" i="12"/>
  <c r="U47" i="12"/>
  <c r="K48" i="12"/>
  <c r="F49" i="12"/>
  <c r="S49" i="12"/>
  <c r="I50" i="12"/>
  <c r="AL50" i="12"/>
  <c r="L51" i="12"/>
  <c r="G52" i="12"/>
  <c r="T52" i="12"/>
  <c r="J53" i="12"/>
  <c r="M54" i="12"/>
  <c r="M63" i="12"/>
  <c r="J64" i="12"/>
  <c r="G65" i="12"/>
  <c r="T65" i="12"/>
  <c r="L66" i="12"/>
  <c r="I67" i="12"/>
  <c r="F68" i="12"/>
  <c r="S68" i="12"/>
  <c r="K69" i="12"/>
  <c r="AB39" i="11"/>
  <c r="G24" i="12"/>
  <c r="G71" i="12" s="1"/>
  <c r="G73" i="12" s="1"/>
  <c r="F27" i="12"/>
  <c r="K28" i="12"/>
  <c r="F29" i="12"/>
  <c r="X28" i="12" s="1"/>
  <c r="S29" i="12"/>
  <c r="K30" i="12"/>
  <c r="H31" i="12"/>
  <c r="U31" i="12"/>
  <c r="U33" i="12"/>
  <c r="M34" i="12"/>
  <c r="H35" i="12"/>
  <c r="U35" i="12"/>
  <c r="U37" i="12"/>
  <c r="M38" i="12"/>
  <c r="M41" i="12"/>
  <c r="H42" i="12"/>
  <c r="U42" i="12"/>
  <c r="M43" i="12"/>
  <c r="J44" i="12"/>
  <c r="G45" i="12"/>
  <c r="T45" i="12"/>
  <c r="L46" i="12"/>
  <c r="I47" i="12"/>
  <c r="AL47" i="12"/>
  <c r="L48" i="12"/>
  <c r="G49" i="12"/>
  <c r="T49" i="12"/>
  <c r="J50" i="12"/>
  <c r="AN50" i="12"/>
  <c r="M51" i="12"/>
  <c r="H52" i="12"/>
  <c r="U52" i="12"/>
  <c r="K53" i="12"/>
  <c r="F54" i="12"/>
  <c r="S54" i="12"/>
  <c r="F63" i="12"/>
  <c r="W62" i="12" s="1"/>
  <c r="S63" i="12"/>
  <c r="K64" i="12"/>
  <c r="H65" i="12"/>
  <c r="U65" i="12"/>
  <c r="M66" i="12"/>
  <c r="J67" i="12"/>
  <c r="G68" i="12"/>
  <c r="T68" i="12"/>
  <c r="L69" i="12"/>
  <c r="AK19" i="11"/>
  <c r="AA23" i="11" s="1"/>
  <c r="W23" i="11"/>
  <c r="H24" i="12"/>
  <c r="H71" i="12" s="1"/>
  <c r="H73" i="12" s="1"/>
  <c r="G27" i="12"/>
  <c r="L28" i="12"/>
  <c r="T29" i="12"/>
  <c r="L30" i="12"/>
  <c r="I31" i="12"/>
  <c r="F34" i="12"/>
  <c r="S34" i="12"/>
  <c r="I35" i="12"/>
  <c r="S41" i="12"/>
  <c r="I42" i="12"/>
  <c r="AC41" i="12" s="1"/>
  <c r="AE41" i="12" s="1"/>
  <c r="F43" i="12"/>
  <c r="S43" i="12"/>
  <c r="K44" i="12"/>
  <c r="H45" i="12"/>
  <c r="U45" i="12"/>
  <c r="M46" i="12"/>
  <c r="J47" i="12"/>
  <c r="M48" i="12"/>
  <c r="H49" i="12"/>
  <c r="U49" i="12"/>
  <c r="K50" i="12"/>
  <c r="F51" i="12"/>
  <c r="S51" i="12"/>
  <c r="I52" i="12"/>
  <c r="AL52" i="12"/>
  <c r="L53" i="12"/>
  <c r="G54" i="12"/>
  <c r="T54" i="12"/>
  <c r="G63" i="12"/>
  <c r="T63" i="12"/>
  <c r="L64" i="12"/>
  <c r="I65" i="12"/>
  <c r="F66" i="12"/>
  <c r="S66" i="12"/>
  <c r="K67" i="12"/>
  <c r="H68" i="12"/>
  <c r="U68" i="12"/>
  <c r="M69" i="12"/>
  <c r="X23" i="11"/>
  <c r="Z23" i="11" s="1"/>
  <c r="W28" i="11"/>
  <c r="W34" i="11" s="1"/>
  <c r="W62" i="11"/>
  <c r="F25" i="12"/>
  <c r="H27" i="12"/>
  <c r="M28" i="12"/>
  <c r="H29" i="12"/>
  <c r="U29" i="12"/>
  <c r="M30" i="12"/>
  <c r="J31" i="12"/>
  <c r="J33" i="12"/>
  <c r="G34" i="12"/>
  <c r="T34" i="12"/>
  <c r="J35" i="12"/>
  <c r="J37" i="12"/>
  <c r="G38" i="12"/>
  <c r="T38" i="12"/>
  <c r="J42" i="12"/>
  <c r="G43" i="12"/>
  <c r="T43" i="12"/>
  <c r="L44" i="12"/>
  <c r="I45" i="12"/>
  <c r="F46" i="12"/>
  <c r="S46" i="12"/>
  <c r="K47" i="12"/>
  <c r="F48" i="12"/>
  <c r="S48" i="12"/>
  <c r="I49" i="12"/>
  <c r="L50" i="12"/>
  <c r="G51" i="12"/>
  <c r="T51" i="12"/>
  <c r="J52" i="12"/>
  <c r="AN52" i="12"/>
  <c r="M53" i="12"/>
  <c r="H54" i="12"/>
  <c r="U54" i="12"/>
  <c r="H63" i="12"/>
  <c r="U63" i="12"/>
  <c r="M64" i="12"/>
  <c r="J65" i="12"/>
  <c r="G66" i="12"/>
  <c r="T66" i="12"/>
  <c r="L67" i="12"/>
  <c r="I68" i="12"/>
  <c r="F69" i="12"/>
  <c r="S69" i="12"/>
  <c r="S28" i="12"/>
  <c r="I29" i="12"/>
  <c r="F30" i="12"/>
  <c r="S30" i="12"/>
  <c r="K31" i="12"/>
  <c r="K33" i="12"/>
  <c r="U34" i="12"/>
  <c r="AD34" i="12"/>
  <c r="K37" i="12"/>
  <c r="K42" i="12"/>
  <c r="H43" i="12"/>
  <c r="U43" i="12"/>
  <c r="M44" i="12"/>
  <c r="J45" i="12"/>
  <c r="G46" i="12"/>
  <c r="T46" i="12"/>
  <c r="L47" i="12"/>
  <c r="G48" i="12"/>
  <c r="T48" i="12"/>
  <c r="J49" i="12"/>
  <c r="M50" i="12"/>
  <c r="H51" i="12"/>
  <c r="U51" i="12"/>
  <c r="K52" i="12"/>
  <c r="S53" i="12"/>
  <c r="I63" i="12"/>
  <c r="F64" i="12"/>
  <c r="S64" i="12"/>
  <c r="K65" i="12"/>
  <c r="H66" i="12"/>
  <c r="U66" i="12"/>
  <c r="M67" i="12"/>
  <c r="J68" i="12"/>
  <c r="AN48" i="7"/>
  <c r="AD34" i="7"/>
  <c r="AL47" i="7"/>
  <c r="Z23" i="7"/>
  <c r="AE23" i="7"/>
  <c r="AE39" i="7"/>
  <c r="Z41" i="7"/>
  <c r="AN48" i="8"/>
  <c r="AD34" i="8"/>
  <c r="AL50" i="7"/>
  <c r="Z36" i="7"/>
  <c r="AL48" i="7"/>
  <c r="Y34" i="7"/>
  <c r="X34" i="8"/>
  <c r="Z28" i="8"/>
  <c r="Z34" i="8" s="1"/>
  <c r="Z28" i="7"/>
  <c r="Z34" i="7" s="1"/>
  <c r="AE28" i="7"/>
  <c r="AE34" i="7" s="1"/>
  <c r="AE36" i="7"/>
  <c r="AB28" i="8"/>
  <c r="AB34" i="8" s="1"/>
  <c r="X36" i="8"/>
  <c r="Z36" i="8" s="1"/>
  <c r="AF41" i="8"/>
  <c r="X34" i="7"/>
  <c r="AA39" i="8"/>
  <c r="AF23" i="8"/>
  <c r="AF39" i="8"/>
  <c r="AC23" i="8"/>
  <c r="AE23" i="8" s="1"/>
  <c r="I71" i="8"/>
  <c r="I73" i="8" s="1"/>
  <c r="AB23" i="8"/>
  <c r="AB62" i="8"/>
  <c r="G71" i="8"/>
  <c r="G73" i="8" s="1"/>
  <c r="U71" i="8"/>
  <c r="U73" i="8" s="1"/>
  <c r="J71" i="8"/>
  <c r="J73" i="8" s="1"/>
  <c r="X23" i="8"/>
  <c r="Z23" i="8" s="1"/>
  <c r="AF28" i="8"/>
  <c r="AF34" i="8" s="1"/>
  <c r="W41" i="8"/>
  <c r="AC62" i="8"/>
  <c r="AE62" i="8" s="1"/>
  <c r="AN49" i="7"/>
  <c r="AE62" i="7"/>
  <c r="S71" i="8"/>
  <c r="S73" i="8" s="1"/>
  <c r="W62" i="8"/>
  <c r="T71" i="8"/>
  <c r="T73" i="8" s="1"/>
  <c r="AC32" i="8"/>
  <c r="AE32" i="8" s="1"/>
  <c r="AC36" i="8"/>
  <c r="AE36" i="8" s="1"/>
  <c r="H71" i="8"/>
  <c r="H73" i="8" s="1"/>
  <c r="X32" i="8"/>
  <c r="Z32" i="8" s="1"/>
  <c r="AN52" i="7"/>
  <c r="AA28" i="8"/>
  <c r="AA34" i="8" s="1"/>
  <c r="AA41" i="8"/>
  <c r="K71" i="8"/>
  <c r="K73" i="8" s="1"/>
  <c r="W28" i="8"/>
  <c r="W34" i="8" s="1"/>
  <c r="X39" i="8"/>
  <c r="Z39" i="8" s="1"/>
  <c r="F71" i="8"/>
  <c r="F73" i="8" s="1"/>
  <c r="AC28" i="8"/>
  <c r="AC39" i="8"/>
  <c r="AE39" i="8" s="1"/>
  <c r="L71" i="8"/>
  <c r="L73" i="8" s="1"/>
  <c r="K24" i="9"/>
  <c r="U25" i="9"/>
  <c r="U71" i="9" s="1"/>
  <c r="U73" i="9" s="1"/>
  <c r="M26" i="9"/>
  <c r="J27" i="9"/>
  <c r="F39" i="9"/>
  <c r="S39" i="9"/>
  <c r="L42" i="9"/>
  <c r="I43" i="9"/>
  <c r="F44" i="9"/>
  <c r="S44" i="9"/>
  <c r="K45" i="9"/>
  <c r="H46" i="9"/>
  <c r="U46" i="9"/>
  <c r="M47" i="9"/>
  <c r="H48" i="9"/>
  <c r="U48" i="9"/>
  <c r="K49" i="9"/>
  <c r="F50" i="9"/>
  <c r="S50" i="9"/>
  <c r="I51" i="9"/>
  <c r="AL51" i="9"/>
  <c r="L52" i="9"/>
  <c r="G53" i="9"/>
  <c r="T53" i="9"/>
  <c r="J54" i="9"/>
  <c r="G62" i="9"/>
  <c r="T62" i="9"/>
  <c r="J63" i="9"/>
  <c r="G64" i="9"/>
  <c r="T64" i="9"/>
  <c r="L65" i="9"/>
  <c r="I66" i="9"/>
  <c r="F67" i="9"/>
  <c r="S67" i="9"/>
  <c r="K68" i="9"/>
  <c r="H69" i="9"/>
  <c r="U69" i="9"/>
  <c r="L24" i="9"/>
  <c r="I25" i="9"/>
  <c r="F26" i="9"/>
  <c r="S26" i="9"/>
  <c r="K27" i="9"/>
  <c r="H28" i="9"/>
  <c r="K29" i="9"/>
  <c r="H30" i="9"/>
  <c r="X28" i="9" s="1"/>
  <c r="U30" i="9"/>
  <c r="M31" i="9"/>
  <c r="J32" i="9"/>
  <c r="M33" i="9"/>
  <c r="J34" i="9"/>
  <c r="M35" i="9"/>
  <c r="J36" i="9"/>
  <c r="M37" i="9"/>
  <c r="J38" i="9"/>
  <c r="G39" i="9"/>
  <c r="T39" i="9"/>
  <c r="J41" i="9"/>
  <c r="M42" i="9"/>
  <c r="J43" i="9"/>
  <c r="G44" i="9"/>
  <c r="T44" i="9"/>
  <c r="L45" i="9"/>
  <c r="I46" i="9"/>
  <c r="F47" i="9"/>
  <c r="S47" i="9"/>
  <c r="I48" i="9"/>
  <c r="AL48" i="9"/>
  <c r="L49" i="9"/>
  <c r="G50" i="9"/>
  <c r="T50" i="9"/>
  <c r="J51" i="9"/>
  <c r="AN51" i="9"/>
  <c r="M52" i="9"/>
  <c r="H53" i="9"/>
  <c r="U53" i="9"/>
  <c r="K54" i="9"/>
  <c r="H62" i="9"/>
  <c r="X62" i="9" s="1"/>
  <c r="Z62" i="9" s="1"/>
  <c r="K63" i="9"/>
  <c r="H64" i="9"/>
  <c r="U64" i="9"/>
  <c r="M65" i="9"/>
  <c r="J66" i="9"/>
  <c r="G67" i="9"/>
  <c r="T67" i="9"/>
  <c r="L68" i="9"/>
  <c r="I69" i="9"/>
  <c r="F33" i="9"/>
  <c r="F37" i="9"/>
  <c r="F42" i="9"/>
  <c r="H44" i="9"/>
  <c r="G47" i="9"/>
  <c r="H50" i="9"/>
  <c r="F52" i="9"/>
  <c r="F65" i="9"/>
  <c r="H67" i="9"/>
  <c r="K23" i="9"/>
  <c r="F24" i="9"/>
  <c r="S24" i="9"/>
  <c r="K25" i="9"/>
  <c r="H26" i="9"/>
  <c r="U26" i="9"/>
  <c r="M27" i="9"/>
  <c r="G33" i="9"/>
  <c r="G37" i="9"/>
  <c r="I39" i="9"/>
  <c r="L41" i="9"/>
  <c r="G42" i="9"/>
  <c r="T42" i="9"/>
  <c r="L43" i="9"/>
  <c r="I44" i="9"/>
  <c r="F45" i="9"/>
  <c r="S45" i="9"/>
  <c r="K46" i="9"/>
  <c r="H47" i="9"/>
  <c r="U47" i="9"/>
  <c r="K48" i="9"/>
  <c r="F49" i="9"/>
  <c r="S49" i="9"/>
  <c r="I50" i="9"/>
  <c r="AL50" i="9"/>
  <c r="L51" i="9"/>
  <c r="G52" i="9"/>
  <c r="T52" i="9"/>
  <c r="J53" i="9"/>
  <c r="M54" i="9"/>
  <c r="G65" i="9"/>
  <c r="F68" i="9"/>
  <c r="L23" i="9"/>
  <c r="G24" i="9"/>
  <c r="T24" i="9"/>
  <c r="L25" i="9"/>
  <c r="I26" i="9"/>
  <c r="F27" i="9"/>
  <c r="S27" i="9"/>
  <c r="F29" i="9"/>
  <c r="H31" i="9"/>
  <c r="M32" i="9"/>
  <c r="AC32" i="9" s="1"/>
  <c r="AE32" i="9" s="1"/>
  <c r="H33" i="9"/>
  <c r="W32" i="9" s="1"/>
  <c r="U33" i="9"/>
  <c r="H35" i="9"/>
  <c r="M36" i="9"/>
  <c r="H37" i="9"/>
  <c r="U37" i="9"/>
  <c r="M38" i="9"/>
  <c r="J39" i="9"/>
  <c r="M41" i="9"/>
  <c r="H42" i="9"/>
  <c r="U42" i="9"/>
  <c r="M43" i="9"/>
  <c r="J44" i="9"/>
  <c r="G45" i="9"/>
  <c r="T45" i="9"/>
  <c r="L46" i="9"/>
  <c r="I47" i="9"/>
  <c r="AL47" i="9"/>
  <c r="L48" i="9"/>
  <c r="G49" i="9"/>
  <c r="T49" i="9"/>
  <c r="J50" i="9"/>
  <c r="AN50" i="9"/>
  <c r="M51" i="9"/>
  <c r="H52" i="9"/>
  <c r="U52" i="9"/>
  <c r="K53" i="9"/>
  <c r="F54" i="9"/>
  <c r="S54" i="9"/>
  <c r="F63" i="9"/>
  <c r="H65" i="9"/>
  <c r="G68" i="9"/>
  <c r="I42" i="9"/>
  <c r="F43" i="9"/>
  <c r="S43" i="9"/>
  <c r="K44" i="9"/>
  <c r="H45" i="9"/>
  <c r="U45" i="9"/>
  <c r="M46" i="9"/>
  <c r="J47" i="9"/>
  <c r="AN47" i="9"/>
  <c r="M48" i="9"/>
  <c r="H49" i="9"/>
  <c r="U49" i="9"/>
  <c r="K50" i="9"/>
  <c r="F51" i="9"/>
  <c r="S51" i="9"/>
  <c r="I52" i="9"/>
  <c r="AL52" i="9"/>
  <c r="L53" i="9"/>
  <c r="G54" i="9"/>
  <c r="T54" i="9"/>
  <c r="G63" i="9"/>
  <c r="F66" i="9"/>
  <c r="H68" i="9"/>
  <c r="F23" i="9"/>
  <c r="S23" i="9"/>
  <c r="I24" i="9"/>
  <c r="AB23" i="9" s="1"/>
  <c r="F25" i="9"/>
  <c r="S25" i="9"/>
  <c r="K26" i="9"/>
  <c r="H27" i="9"/>
  <c r="U27" i="9"/>
  <c r="M28" i="9"/>
  <c r="AB28" i="9" s="1"/>
  <c r="AB34" i="9" s="1"/>
  <c r="H29" i="9"/>
  <c r="U29" i="9"/>
  <c r="M30" i="9"/>
  <c r="M71" i="9" s="1"/>
  <c r="M73" i="9" s="1"/>
  <c r="J31" i="9"/>
  <c r="G32" i="9"/>
  <c r="X32" i="9" s="1"/>
  <c r="Z32" i="9" s="1"/>
  <c r="T32" i="9"/>
  <c r="J33" i="9"/>
  <c r="T34" i="9"/>
  <c r="G36" i="9"/>
  <c r="X36" i="9" s="1"/>
  <c r="Z36" i="9" s="1"/>
  <c r="T36" i="9"/>
  <c r="J37" i="9"/>
  <c r="G38" i="9"/>
  <c r="T38" i="9"/>
  <c r="L39" i="9"/>
  <c r="G41" i="9"/>
  <c r="T41" i="9"/>
  <c r="J42" i="9"/>
  <c r="G43" i="9"/>
  <c r="T43" i="9"/>
  <c r="L44" i="9"/>
  <c r="I45" i="9"/>
  <c r="F46" i="9"/>
  <c r="S46" i="9"/>
  <c r="K47" i="9"/>
  <c r="F48" i="9"/>
  <c r="S48" i="9"/>
  <c r="I49" i="9"/>
  <c r="AL49" i="9"/>
  <c r="L50" i="9"/>
  <c r="G51" i="9"/>
  <c r="T51" i="9"/>
  <c r="J52" i="9"/>
  <c r="AN52" i="9"/>
  <c r="M53" i="9"/>
  <c r="H54" i="9"/>
  <c r="U54" i="9"/>
  <c r="M62" i="9"/>
  <c r="AB62" i="9" s="1"/>
  <c r="H63" i="9"/>
  <c r="U63" i="9"/>
  <c r="M64" i="9"/>
  <c r="J65" i="9"/>
  <c r="G66" i="9"/>
  <c r="T66" i="9"/>
  <c r="L67" i="9"/>
  <c r="I68" i="9"/>
  <c r="F69" i="9"/>
  <c r="S69" i="9"/>
  <c r="G23" i="9"/>
  <c r="T23" i="9"/>
  <c r="J24" i="9"/>
  <c r="J71" i="9" s="1"/>
  <c r="J73" i="9" s="1"/>
  <c r="T25" i="9"/>
  <c r="L26" i="9"/>
  <c r="K33" i="9"/>
  <c r="H36" i="9"/>
  <c r="K37" i="9"/>
  <c r="H41" i="9"/>
  <c r="K42" i="9"/>
  <c r="H43" i="9"/>
  <c r="X41" i="9" s="1"/>
  <c r="Z41" i="9" s="1"/>
  <c r="U43" i="9"/>
  <c r="M44" i="9"/>
  <c r="J45" i="9"/>
  <c r="G46" i="9"/>
  <c r="T46" i="9"/>
  <c r="L47" i="9"/>
  <c r="G48" i="9"/>
  <c r="T48" i="9"/>
  <c r="J49" i="9"/>
  <c r="M50" i="9"/>
  <c r="H51" i="9"/>
  <c r="U51" i="9"/>
  <c r="K52" i="9"/>
  <c r="S53" i="9"/>
  <c r="I63" i="9"/>
  <c r="AC62" i="9" s="1"/>
  <c r="AE62" i="9" s="1"/>
  <c r="F64" i="9"/>
  <c r="S64" i="9"/>
  <c r="K65" i="9"/>
  <c r="H66" i="9"/>
  <c r="U66" i="9"/>
  <c r="M67" i="9"/>
  <c r="J68" i="9"/>
  <c r="AE28" i="15" l="1"/>
  <c r="AE34" i="15" s="1"/>
  <c r="AC34" i="15"/>
  <c r="AB41" i="15"/>
  <c r="AC62" i="15"/>
  <c r="AE62" i="15" s="1"/>
  <c r="W36" i="15"/>
  <c r="AC23" i="15"/>
  <c r="AE23" i="15" s="1"/>
  <c r="H71" i="15"/>
  <c r="H73" i="15" s="1"/>
  <c r="G71" i="15"/>
  <c r="G73" i="15" s="1"/>
  <c r="W62" i="15"/>
  <c r="D76" i="14"/>
  <c r="D76" i="13" s="1"/>
  <c r="X62" i="15"/>
  <c r="Z62" i="15" s="1"/>
  <c r="AC32" i="15"/>
  <c r="AE32" i="15" s="1"/>
  <c r="I71" i="15"/>
  <c r="I73" i="15" s="1"/>
  <c r="AC36" i="15"/>
  <c r="AE36" i="15" s="1"/>
  <c r="AB36" i="15"/>
  <c r="AC34" i="14"/>
  <c r="AE28" i="14"/>
  <c r="AE34" i="14" s="1"/>
  <c r="W28" i="15"/>
  <c r="W34" i="15" s="1"/>
  <c r="X28" i="15"/>
  <c r="X23" i="15"/>
  <c r="Z23" i="15" s="1"/>
  <c r="W23" i="15"/>
  <c r="F71" i="15"/>
  <c r="F73" i="15" s="1"/>
  <c r="X41" i="15"/>
  <c r="Z41" i="15" s="1"/>
  <c r="W41" i="15"/>
  <c r="Z28" i="12"/>
  <c r="Z34" i="12" s="1"/>
  <c r="X34" i="12"/>
  <c r="M71" i="12"/>
  <c r="M73" i="12" s="1"/>
  <c r="AE28" i="11"/>
  <c r="AE34" i="11" s="1"/>
  <c r="AC34" i="11"/>
  <c r="AB28" i="12"/>
  <c r="AB34" i="12" s="1"/>
  <c r="AC28" i="12"/>
  <c r="AB32" i="12"/>
  <c r="W41" i="12"/>
  <c r="W28" i="12"/>
  <c r="W34" i="12" s="1"/>
  <c r="J71" i="12"/>
  <c r="J73" i="12" s="1"/>
  <c r="X32" i="12"/>
  <c r="Z32" i="12" s="1"/>
  <c r="W32" i="12"/>
  <c r="L71" i="12"/>
  <c r="L73" i="12" s="1"/>
  <c r="T71" i="12"/>
  <c r="T73" i="12" s="1"/>
  <c r="AB36" i="12"/>
  <c r="X23" i="12"/>
  <c r="Z23" i="12" s="1"/>
  <c r="AC23" i="12"/>
  <c r="AE23" i="12" s="1"/>
  <c r="I71" i="12"/>
  <c r="I73" i="12" s="1"/>
  <c r="AB23" i="12"/>
  <c r="X62" i="12"/>
  <c r="Z62" i="12" s="1"/>
  <c r="F71" i="12"/>
  <c r="F73" i="12" s="1"/>
  <c r="AC62" i="12"/>
  <c r="AE62" i="12" s="1"/>
  <c r="X36" i="12"/>
  <c r="Z36" i="12" s="1"/>
  <c r="W36" i="12"/>
  <c r="X41" i="12"/>
  <c r="Z41" i="12" s="1"/>
  <c r="K71" i="12"/>
  <c r="K73" i="12" s="1"/>
  <c r="S71" i="12"/>
  <c r="S73" i="12" s="1"/>
  <c r="Z28" i="9"/>
  <c r="Z34" i="9" s="1"/>
  <c r="X34" i="9"/>
  <c r="W41" i="9"/>
  <c r="H71" i="9"/>
  <c r="H73" i="9" s="1"/>
  <c r="AB36" i="9"/>
  <c r="G71" i="9"/>
  <c r="G73" i="9" s="1"/>
  <c r="I71" i="9"/>
  <c r="I73" i="9" s="1"/>
  <c r="S71" i="9"/>
  <c r="S73" i="9" s="1"/>
  <c r="W36" i="9"/>
  <c r="X39" i="9"/>
  <c r="Z39" i="9" s="1"/>
  <c r="W39" i="9"/>
  <c r="F71" i="9"/>
  <c r="F73" i="9" s="1"/>
  <c r="X23" i="9"/>
  <c r="Z23" i="9" s="1"/>
  <c r="W23" i="9"/>
  <c r="AC39" i="9"/>
  <c r="AE39" i="9" s="1"/>
  <c r="AB39" i="9"/>
  <c r="AB41" i="9"/>
  <c r="W62" i="9"/>
  <c r="AC41" i="9"/>
  <c r="AE41" i="9" s="1"/>
  <c r="T71" i="9"/>
  <c r="T73" i="9" s="1"/>
  <c r="AC23" i="9"/>
  <c r="AE23" i="9" s="1"/>
  <c r="W28" i="9"/>
  <c r="W34" i="9" s="1"/>
  <c r="L71" i="9"/>
  <c r="L73" i="9" s="1"/>
  <c r="K71" i="9"/>
  <c r="K73" i="9" s="1"/>
  <c r="AB32" i="9"/>
  <c r="AC28" i="9"/>
  <c r="AE28" i="8"/>
  <c r="AE34" i="8" s="1"/>
  <c r="AC34" i="8"/>
  <c r="AC36" i="9"/>
  <c r="AE36" i="9" s="1"/>
  <c r="D76" i="8"/>
  <c r="D76" i="7" s="1"/>
  <c r="X34" i="15" l="1"/>
  <c r="Z28" i="15"/>
  <c r="Z34" i="15" s="1"/>
  <c r="AC34" i="12"/>
  <c r="AE28" i="12"/>
  <c r="AE34" i="12" s="1"/>
  <c r="D76" i="12"/>
  <c r="D76" i="11"/>
  <c r="D76" i="10" s="1"/>
  <c r="AC34" i="9"/>
  <c r="AE28" i="9"/>
  <c r="AE34" i="9" s="1"/>
  <c r="D76" i="15" l="1"/>
  <c r="D76" i="9"/>
  <c r="AD62" i="1" l="1"/>
  <c r="AD41" i="1"/>
  <c r="AD39" i="1"/>
  <c r="AD36" i="1"/>
  <c r="AD32" i="1"/>
  <c r="AD28" i="1"/>
  <c r="AD23" i="1"/>
  <c r="Y62" i="1"/>
  <c r="Y41" i="1"/>
  <c r="Y39" i="1"/>
  <c r="Y36" i="1"/>
  <c r="Y32" i="1"/>
  <c r="Y28" i="1"/>
  <c r="Y23" i="1"/>
  <c r="AW20" i="1"/>
  <c r="AW21" i="1"/>
  <c r="AW19" i="1"/>
  <c r="AU20" i="1"/>
  <c r="AU21" i="1"/>
  <c r="AU19" i="1"/>
  <c r="AS20" i="1"/>
  <c r="AS21" i="1"/>
  <c r="AS19" i="1"/>
  <c r="AQ20" i="1"/>
  <c r="AQ21" i="1"/>
  <c r="AQ19" i="1"/>
  <c r="AO20" i="1"/>
  <c r="AO21" i="1"/>
  <c r="AO19" i="1"/>
  <c r="AM20" i="1"/>
  <c r="AM21" i="1"/>
  <c r="AM19" i="1"/>
  <c r="AM19" i="5" l="1"/>
  <c r="AF28" i="1"/>
  <c r="AM21" i="4"/>
  <c r="AK21" i="1"/>
  <c r="AK21" i="5" s="1"/>
  <c r="AK20" i="1"/>
  <c r="AF23" i="1" s="1"/>
  <c r="AK19" i="1"/>
  <c r="AK19" i="5" s="1"/>
  <c r="AV21" i="5"/>
  <c r="AT21" i="5"/>
  <c r="AR21" i="5"/>
  <c r="AP21" i="5"/>
  <c r="AN21" i="5"/>
  <c r="AL21" i="5"/>
  <c r="AJ21" i="5"/>
  <c r="AI21" i="5"/>
  <c r="AH21" i="5"/>
  <c r="AV20" i="5"/>
  <c r="AD62" i="5" s="1"/>
  <c r="AN53" i="5" s="1"/>
  <c r="AT20" i="5"/>
  <c r="AD41" i="5" s="1"/>
  <c r="AN52" i="5" s="1"/>
  <c r="AR20" i="5"/>
  <c r="AD39" i="5" s="1"/>
  <c r="AP20" i="5"/>
  <c r="AD36" i="5" s="1"/>
  <c r="AN20" i="5"/>
  <c r="AD32" i="5" s="1"/>
  <c r="AL20" i="5"/>
  <c r="AD28" i="5" s="1"/>
  <c r="AD34" i="5" s="1"/>
  <c r="AJ20" i="5"/>
  <c r="AD23" i="5" s="1"/>
  <c r="AI20" i="5"/>
  <c r="AH20" i="5"/>
  <c r="AV19" i="5"/>
  <c r="Y62" i="5" s="1"/>
  <c r="AT19" i="5"/>
  <c r="Y41" i="5" s="1"/>
  <c r="AR19" i="5"/>
  <c r="Y39" i="5" s="1"/>
  <c r="AP19" i="5"/>
  <c r="Y36" i="5" s="1"/>
  <c r="AL50" i="5" s="1"/>
  <c r="AN19" i="5"/>
  <c r="Y32" i="5" s="1"/>
  <c r="AL19" i="5"/>
  <c r="Y28" i="5" s="1"/>
  <c r="Y34" i="5" s="1"/>
  <c r="AJ19" i="5"/>
  <c r="Y23" i="5" s="1"/>
  <c r="AL47" i="5" s="1"/>
  <c r="AI19" i="5"/>
  <c r="AH19" i="5"/>
  <c r="AW18" i="5"/>
  <c r="AV18" i="5"/>
  <c r="AU18" i="5"/>
  <c r="AT18" i="5"/>
  <c r="AS18" i="5"/>
  <c r="AR18" i="5"/>
  <c r="AQ18" i="5"/>
  <c r="AP18" i="5"/>
  <c r="AO18" i="5"/>
  <c r="AN18" i="5"/>
  <c r="AM18" i="5"/>
  <c r="AL18" i="5"/>
  <c r="AK18" i="5"/>
  <c r="AJ18" i="5"/>
  <c r="AI18" i="5"/>
  <c r="AV17" i="5"/>
  <c r="AT17" i="5"/>
  <c r="AR17" i="5"/>
  <c r="AP17" i="5"/>
  <c r="AN17" i="5"/>
  <c r="AL17" i="5"/>
  <c r="AJ17" i="5"/>
  <c r="AJ17" i="4"/>
  <c r="AL17" i="4"/>
  <c r="AN17" i="4"/>
  <c r="AP17" i="4"/>
  <c r="AR17" i="4"/>
  <c r="AT17" i="4"/>
  <c r="AV17" i="4"/>
  <c r="AI18" i="4"/>
  <c r="AN18" i="4"/>
  <c r="AO18" i="4"/>
  <c r="AP18" i="4"/>
  <c r="AQ18" i="4"/>
  <c r="AR18" i="4"/>
  <c r="AS18" i="4"/>
  <c r="AT18" i="4"/>
  <c r="AU18" i="4"/>
  <c r="AV18" i="4"/>
  <c r="AW18" i="4"/>
  <c r="AI19" i="4"/>
  <c r="AJ19" i="4"/>
  <c r="Y23" i="4" s="1"/>
  <c r="AL47" i="4" s="1"/>
  <c r="AL19" i="4"/>
  <c r="Y28" i="4" s="1"/>
  <c r="Y34" i="4" s="1"/>
  <c r="AN19" i="4"/>
  <c r="Y32" i="4" s="1"/>
  <c r="AL49" i="4" s="1"/>
  <c r="AP19" i="4"/>
  <c r="Y36" i="4" s="1"/>
  <c r="AR19" i="4"/>
  <c r="Y39" i="4" s="1"/>
  <c r="AT19" i="4"/>
  <c r="Y41" i="4" s="1"/>
  <c r="AL52" i="4" s="1"/>
  <c r="AV19" i="4"/>
  <c r="Y62" i="4" s="1"/>
  <c r="AL53" i="4" s="1"/>
  <c r="AI20" i="4"/>
  <c r="AJ20" i="4"/>
  <c r="AD23" i="4" s="1"/>
  <c r="AL20" i="4"/>
  <c r="AD28" i="4" s="1"/>
  <c r="AD34" i="4" s="1"/>
  <c r="AN20" i="4"/>
  <c r="AD32" i="4" s="1"/>
  <c r="AN49" i="4" s="1"/>
  <c r="AP20" i="4"/>
  <c r="AD36" i="4" s="1"/>
  <c r="AR20" i="4"/>
  <c r="AD39" i="4" s="1"/>
  <c r="AN51" i="4" s="1"/>
  <c r="AT20" i="4"/>
  <c r="AD41" i="4" s="1"/>
  <c r="AV20" i="4"/>
  <c r="AD62" i="4" s="1"/>
  <c r="AN53" i="4" s="1"/>
  <c r="AI21" i="4"/>
  <c r="AJ21" i="4"/>
  <c r="AL21" i="4"/>
  <c r="AN21" i="4"/>
  <c r="AP21" i="4"/>
  <c r="AR21" i="4"/>
  <c r="AT21" i="4"/>
  <c r="AV21" i="4"/>
  <c r="AH19" i="4"/>
  <c r="AH20" i="4"/>
  <c r="AH21" i="4"/>
  <c r="AL53" i="5"/>
  <c r="AL52" i="5"/>
  <c r="AN51" i="5"/>
  <c r="AL51" i="5"/>
  <c r="AN50" i="5"/>
  <c r="AN49" i="5"/>
  <c r="AL49" i="5"/>
  <c r="AL48" i="5"/>
  <c r="AN47" i="5"/>
  <c r="AN52" i="4"/>
  <c r="AL51" i="4"/>
  <c r="AN50" i="4"/>
  <c r="AL50" i="4"/>
  <c r="AL48" i="4"/>
  <c r="AN47" i="4"/>
  <c r="AW20" i="4"/>
  <c r="AW21" i="5"/>
  <c r="AA62" i="1"/>
  <c r="AF41" i="1"/>
  <c r="AU21" i="4"/>
  <c r="AU19" i="4"/>
  <c r="AS20" i="5"/>
  <c r="AS21" i="5"/>
  <c r="AS19" i="5"/>
  <c r="AQ20" i="4"/>
  <c r="AQ21" i="5"/>
  <c r="AQ19" i="5"/>
  <c r="AO20" i="5"/>
  <c r="AO21" i="5"/>
  <c r="AO19" i="4"/>
  <c r="C2" i="1"/>
  <c r="C2" i="4"/>
  <c r="D7" i="1"/>
  <c r="D6" i="1"/>
  <c r="D5" i="1"/>
  <c r="D4" i="1"/>
  <c r="D7" i="4"/>
  <c r="D6" i="4"/>
  <c r="D5" i="4"/>
  <c r="D4" i="4"/>
  <c r="AN53" i="1"/>
  <c r="AL53" i="1"/>
  <c r="AN52" i="1"/>
  <c r="AL52" i="1"/>
  <c r="AN51" i="1"/>
  <c r="AL51" i="1"/>
  <c r="AN50" i="1"/>
  <c r="AL50" i="1"/>
  <c r="AN49" i="1"/>
  <c r="AL49" i="1"/>
  <c r="AN48" i="1"/>
  <c r="AL48" i="1"/>
  <c r="AN47" i="1"/>
  <c r="AL47" i="1"/>
  <c r="T67" i="4"/>
  <c r="U64" i="4"/>
  <c r="H54" i="4"/>
  <c r="G54" i="4"/>
  <c r="F54" i="4"/>
  <c r="H53" i="4"/>
  <c r="G53" i="4"/>
  <c r="F53" i="4"/>
  <c r="H52" i="4"/>
  <c r="G52" i="4"/>
  <c r="F52" i="4"/>
  <c r="H51" i="4"/>
  <c r="G51" i="4"/>
  <c r="F51" i="4"/>
  <c r="H50" i="4"/>
  <c r="G50" i="4"/>
  <c r="F50" i="4"/>
  <c r="H49" i="4"/>
  <c r="G49" i="4"/>
  <c r="F49" i="4"/>
  <c r="H48" i="4"/>
  <c r="G48" i="4"/>
  <c r="F48" i="4"/>
  <c r="H47" i="4"/>
  <c r="G47" i="4"/>
  <c r="F47" i="4"/>
  <c r="H46" i="4"/>
  <c r="G46" i="4"/>
  <c r="F46" i="4"/>
  <c r="H45" i="4"/>
  <c r="G45" i="4"/>
  <c r="F45" i="4"/>
  <c r="H44" i="4"/>
  <c r="G44" i="4"/>
  <c r="F44" i="4"/>
  <c r="H43" i="4"/>
  <c r="G43" i="4"/>
  <c r="F43" i="4"/>
  <c r="H42" i="4"/>
  <c r="G42" i="4"/>
  <c r="F42" i="4"/>
  <c r="H41" i="4"/>
  <c r="G41" i="4"/>
  <c r="F41" i="4"/>
  <c r="U54" i="4"/>
  <c r="T54" i="4"/>
  <c r="S54" i="4"/>
  <c r="U53" i="4"/>
  <c r="T53" i="4"/>
  <c r="S53" i="4"/>
  <c r="U52" i="4"/>
  <c r="T52" i="4"/>
  <c r="S52" i="4"/>
  <c r="U51" i="4"/>
  <c r="T51" i="4"/>
  <c r="S51" i="4"/>
  <c r="U50" i="4"/>
  <c r="T50" i="4"/>
  <c r="S50" i="4"/>
  <c r="U49" i="4"/>
  <c r="T49" i="4"/>
  <c r="S49" i="4"/>
  <c r="U48" i="4"/>
  <c r="T48" i="4"/>
  <c r="S48" i="4"/>
  <c r="U47" i="4"/>
  <c r="T47" i="4"/>
  <c r="S47" i="4"/>
  <c r="U46" i="4"/>
  <c r="T46" i="4"/>
  <c r="S46" i="4"/>
  <c r="U45" i="4"/>
  <c r="T45" i="4"/>
  <c r="S45" i="4"/>
  <c r="U44" i="4"/>
  <c r="T44" i="4"/>
  <c r="S44" i="4"/>
  <c r="U43" i="4"/>
  <c r="T43" i="4"/>
  <c r="S43" i="4"/>
  <c r="U42" i="4"/>
  <c r="T42" i="4"/>
  <c r="S42" i="4"/>
  <c r="U41" i="4"/>
  <c r="T41" i="4"/>
  <c r="S41" i="4"/>
  <c r="M54" i="4"/>
  <c r="L54" i="4"/>
  <c r="K54" i="4"/>
  <c r="J54" i="4"/>
  <c r="I54" i="4"/>
  <c r="M53" i="4"/>
  <c r="L53" i="4"/>
  <c r="K53" i="4"/>
  <c r="J53" i="4"/>
  <c r="I53" i="4"/>
  <c r="M52" i="4"/>
  <c r="L52" i="4"/>
  <c r="K52" i="4"/>
  <c r="J52" i="4"/>
  <c r="I52" i="4"/>
  <c r="M51" i="4"/>
  <c r="L51" i="4"/>
  <c r="K51" i="4"/>
  <c r="J51" i="4"/>
  <c r="I51" i="4"/>
  <c r="M50" i="4"/>
  <c r="L50" i="4"/>
  <c r="K50" i="4"/>
  <c r="J50" i="4"/>
  <c r="I50" i="4"/>
  <c r="M49" i="4"/>
  <c r="L49" i="4"/>
  <c r="K49" i="4"/>
  <c r="J49" i="4"/>
  <c r="I49" i="4"/>
  <c r="M48" i="4"/>
  <c r="L48" i="4"/>
  <c r="K48" i="4"/>
  <c r="J48" i="4"/>
  <c r="I48" i="4"/>
  <c r="M47" i="4"/>
  <c r="L47" i="4"/>
  <c r="K47" i="4"/>
  <c r="J47" i="4"/>
  <c r="I47" i="4"/>
  <c r="M46" i="4"/>
  <c r="L46" i="4"/>
  <c r="K46" i="4"/>
  <c r="J46" i="4"/>
  <c r="I46" i="4"/>
  <c r="M45" i="4"/>
  <c r="L45" i="4"/>
  <c r="K45" i="4"/>
  <c r="J45" i="4"/>
  <c r="I45" i="4"/>
  <c r="M44" i="4"/>
  <c r="L44" i="4"/>
  <c r="K44" i="4"/>
  <c r="J44" i="4"/>
  <c r="I44" i="4"/>
  <c r="M43" i="4"/>
  <c r="L43" i="4"/>
  <c r="K43" i="4"/>
  <c r="J43" i="4"/>
  <c r="I43" i="4"/>
  <c r="M42" i="4"/>
  <c r="L42" i="4"/>
  <c r="K42" i="4"/>
  <c r="J42" i="4"/>
  <c r="I42" i="4"/>
  <c r="M41" i="4"/>
  <c r="L41" i="4"/>
  <c r="K41" i="4"/>
  <c r="J41" i="4"/>
  <c r="I41" i="4"/>
  <c r="U39" i="4"/>
  <c r="T39" i="4"/>
  <c r="S39" i="4"/>
  <c r="M39" i="4"/>
  <c r="L39" i="4"/>
  <c r="K39" i="4"/>
  <c r="J39" i="4"/>
  <c r="I39" i="4"/>
  <c r="H39" i="4"/>
  <c r="G39" i="4"/>
  <c r="F39" i="4"/>
  <c r="U38" i="4"/>
  <c r="T38" i="4"/>
  <c r="S38" i="4"/>
  <c r="U37" i="4"/>
  <c r="T37" i="4"/>
  <c r="S37" i="4"/>
  <c r="U36" i="4"/>
  <c r="T36" i="4"/>
  <c r="S36" i="4"/>
  <c r="M38" i="4"/>
  <c r="L38" i="4"/>
  <c r="K38" i="4"/>
  <c r="J38" i="4"/>
  <c r="I38" i="4"/>
  <c r="M37" i="4"/>
  <c r="L37" i="4"/>
  <c r="K37" i="4"/>
  <c r="J37" i="4"/>
  <c r="I37" i="4"/>
  <c r="M36" i="4"/>
  <c r="L36" i="4"/>
  <c r="K36" i="4"/>
  <c r="J36" i="4"/>
  <c r="H38" i="4"/>
  <c r="G38" i="4"/>
  <c r="F38" i="4"/>
  <c r="H37" i="4"/>
  <c r="G37" i="4"/>
  <c r="F37" i="4"/>
  <c r="G36" i="4"/>
  <c r="F36" i="4"/>
  <c r="H36" i="4"/>
  <c r="I36" i="4"/>
  <c r="H33" i="4"/>
  <c r="S69" i="4"/>
  <c r="F69" i="4"/>
  <c r="U33" i="4"/>
  <c r="T33" i="4"/>
  <c r="S33" i="4"/>
  <c r="U32" i="4"/>
  <c r="T32" i="4"/>
  <c r="S32" i="4"/>
  <c r="M33" i="4"/>
  <c r="L33" i="4"/>
  <c r="K33" i="4"/>
  <c r="J33" i="4"/>
  <c r="I33" i="4"/>
  <c r="M32" i="4"/>
  <c r="L32" i="4"/>
  <c r="K32" i="4"/>
  <c r="J32" i="4"/>
  <c r="I32" i="4"/>
  <c r="U31" i="4"/>
  <c r="T31" i="4"/>
  <c r="S31" i="4"/>
  <c r="U30" i="4"/>
  <c r="T30" i="4"/>
  <c r="S30" i="4"/>
  <c r="U29" i="4"/>
  <c r="T29" i="4"/>
  <c r="S29" i="4"/>
  <c r="U28" i="4"/>
  <c r="T28" i="4"/>
  <c r="S28" i="4"/>
  <c r="U35" i="4"/>
  <c r="T35" i="4"/>
  <c r="S35" i="4"/>
  <c r="U34" i="4"/>
  <c r="T34" i="4"/>
  <c r="S34" i="4"/>
  <c r="M35" i="4"/>
  <c r="L35" i="4"/>
  <c r="K35" i="4"/>
  <c r="J35" i="4"/>
  <c r="I35" i="4"/>
  <c r="M34" i="4"/>
  <c r="L34" i="4"/>
  <c r="K34" i="4"/>
  <c r="J34" i="4"/>
  <c r="I34" i="4"/>
  <c r="M31" i="4"/>
  <c r="L31" i="4"/>
  <c r="K31" i="4"/>
  <c r="J31" i="4"/>
  <c r="I31" i="4"/>
  <c r="M30" i="4"/>
  <c r="L30" i="4"/>
  <c r="K30" i="4"/>
  <c r="J30" i="4"/>
  <c r="I30" i="4"/>
  <c r="M29" i="4"/>
  <c r="L29" i="4"/>
  <c r="K29" i="4"/>
  <c r="J29" i="4"/>
  <c r="I29" i="4"/>
  <c r="M28" i="4"/>
  <c r="L28" i="4"/>
  <c r="K28" i="4"/>
  <c r="J28" i="4"/>
  <c r="I28" i="4"/>
  <c r="H35" i="4"/>
  <c r="G35" i="4"/>
  <c r="F35" i="4"/>
  <c r="H34" i="4"/>
  <c r="G34" i="4"/>
  <c r="F34" i="4"/>
  <c r="H31" i="4"/>
  <c r="G31" i="4"/>
  <c r="F31" i="4"/>
  <c r="H30" i="4"/>
  <c r="G30" i="4"/>
  <c r="F30" i="4"/>
  <c r="H29" i="4"/>
  <c r="G29" i="4"/>
  <c r="F29" i="4"/>
  <c r="H28" i="4"/>
  <c r="G28" i="4"/>
  <c r="F28" i="4"/>
  <c r="U27" i="4"/>
  <c r="T27" i="4"/>
  <c r="S27" i="4"/>
  <c r="U26" i="4"/>
  <c r="T26" i="4"/>
  <c r="S26" i="4"/>
  <c r="U25" i="4"/>
  <c r="T25" i="4"/>
  <c r="S25" i="4"/>
  <c r="U24" i="4"/>
  <c r="T24" i="4"/>
  <c r="S24" i="4"/>
  <c r="U23" i="4"/>
  <c r="T23" i="4"/>
  <c r="S23" i="4"/>
  <c r="M27" i="4"/>
  <c r="L27" i="4"/>
  <c r="K27" i="4"/>
  <c r="J27" i="4"/>
  <c r="I27" i="4"/>
  <c r="M26" i="4"/>
  <c r="L26" i="4"/>
  <c r="K26" i="4"/>
  <c r="J26" i="4"/>
  <c r="I26" i="4"/>
  <c r="M25" i="4"/>
  <c r="L25" i="4"/>
  <c r="K25" i="4"/>
  <c r="J25" i="4"/>
  <c r="I25" i="4"/>
  <c r="M24" i="4"/>
  <c r="L24" i="4"/>
  <c r="K24" i="4"/>
  <c r="J24" i="4"/>
  <c r="I24" i="4"/>
  <c r="M23" i="4"/>
  <c r="L23" i="4"/>
  <c r="K23" i="4"/>
  <c r="J23" i="4"/>
  <c r="I23" i="4"/>
  <c r="H27" i="4"/>
  <c r="G27" i="4"/>
  <c r="F27" i="4"/>
  <c r="H26" i="4"/>
  <c r="G26" i="4"/>
  <c r="F26" i="4"/>
  <c r="H25" i="4"/>
  <c r="G25" i="4"/>
  <c r="F25" i="4"/>
  <c r="H24" i="4"/>
  <c r="G24" i="4"/>
  <c r="F24" i="4"/>
  <c r="H23" i="4"/>
  <c r="G23" i="4"/>
  <c r="F23" i="4"/>
  <c r="G71" i="5"/>
  <c r="G73" i="5" s="1"/>
  <c r="X36" i="5"/>
  <c r="Z36" i="5" s="1"/>
  <c r="X39" i="5"/>
  <c r="Z39" i="5" s="1"/>
  <c r="V71" i="5"/>
  <c r="V73" i="5" s="1"/>
  <c r="R71" i="5"/>
  <c r="R73" i="5" s="1"/>
  <c r="Q71" i="5"/>
  <c r="Q73" i="5" s="1"/>
  <c r="P71" i="5"/>
  <c r="P73" i="5" s="1"/>
  <c r="O71" i="5"/>
  <c r="O73" i="5" s="1"/>
  <c r="N71" i="5"/>
  <c r="N73" i="5" s="1"/>
  <c r="E71" i="5"/>
  <c r="E73" i="5" s="1"/>
  <c r="D71" i="5"/>
  <c r="D73" i="5" s="1"/>
  <c r="J71" i="5"/>
  <c r="J73" i="5" s="1"/>
  <c r="V71" i="4"/>
  <c r="V73" i="4" s="1"/>
  <c r="R71" i="4"/>
  <c r="R73" i="4" s="1"/>
  <c r="Q71" i="4"/>
  <c r="Q73" i="4" s="1"/>
  <c r="P71" i="4"/>
  <c r="P73" i="4" s="1"/>
  <c r="O71" i="4"/>
  <c r="O73" i="4" s="1"/>
  <c r="N71" i="4"/>
  <c r="N73" i="4" s="1"/>
  <c r="E71" i="4"/>
  <c r="E73" i="4" s="1"/>
  <c r="D71" i="4"/>
  <c r="D73" i="4" s="1"/>
  <c r="F28" i="1"/>
  <c r="G28" i="1"/>
  <c r="H28" i="1"/>
  <c r="F29" i="1"/>
  <c r="G29" i="1"/>
  <c r="H29" i="1"/>
  <c r="F30" i="1"/>
  <c r="G30" i="1"/>
  <c r="H30" i="1"/>
  <c r="F31" i="1"/>
  <c r="G31" i="1"/>
  <c r="H31" i="1"/>
  <c r="AN48" i="5" l="1"/>
  <c r="AN48" i="4"/>
  <c r="AF36" i="1"/>
  <c r="AO20" i="4"/>
  <c r="AF62" i="1"/>
  <c r="AO19" i="5"/>
  <c r="AA32" i="5" s="1"/>
  <c r="AA32" i="4"/>
  <c r="AA23" i="1"/>
  <c r="AQ20" i="5"/>
  <c r="AF36" i="5" s="1"/>
  <c r="AM21" i="5"/>
  <c r="AA41" i="4"/>
  <c r="AF32" i="4"/>
  <c r="AW21" i="4"/>
  <c r="AU21" i="5"/>
  <c r="AU19" i="5"/>
  <c r="AA41" i="5" s="1"/>
  <c r="AA39" i="1"/>
  <c r="AS19" i="4"/>
  <c r="AA39" i="4" s="1"/>
  <c r="AQ21" i="4"/>
  <c r="AO21" i="4"/>
  <c r="AA32" i="1"/>
  <c r="AK21" i="4"/>
  <c r="AS21" i="4"/>
  <c r="AF39" i="5"/>
  <c r="AA23" i="5"/>
  <c r="AF32" i="5"/>
  <c r="AA36" i="5"/>
  <c r="AA28" i="5"/>
  <c r="AA34" i="5" s="1"/>
  <c r="AF36" i="4"/>
  <c r="AA39" i="5"/>
  <c r="AF62" i="4"/>
  <c r="AU20" i="4"/>
  <c r="AF41" i="4" s="1"/>
  <c r="AM20" i="4"/>
  <c r="AF28" i="4" s="1"/>
  <c r="AF34" i="4" s="1"/>
  <c r="AM20" i="5"/>
  <c r="AF28" i="5" s="1"/>
  <c r="AF34" i="5" s="1"/>
  <c r="AU20" i="5"/>
  <c r="AF41" i="5" s="1"/>
  <c r="AF32" i="1"/>
  <c r="AS20" i="4"/>
  <c r="AF39" i="4" s="1"/>
  <c r="AW20" i="5"/>
  <c r="AF62" i="5" s="1"/>
  <c r="AF39" i="1"/>
  <c r="AQ19" i="4"/>
  <c r="AA36" i="4" s="1"/>
  <c r="AW19" i="5"/>
  <c r="AA62" i="5" s="1"/>
  <c r="AW19" i="4"/>
  <c r="AA62" i="4" s="1"/>
  <c r="AA36" i="1"/>
  <c r="AA41" i="1"/>
  <c r="AM19" i="4"/>
  <c r="AA28" i="4" s="1"/>
  <c r="AA34" i="4" s="1"/>
  <c r="AK20" i="5"/>
  <c r="AF23" i="5" s="1"/>
  <c r="AK20" i="4"/>
  <c r="AF23" i="4" s="1"/>
  <c r="AA28" i="1"/>
  <c r="AK19" i="4"/>
  <c r="AA23" i="4" s="1"/>
  <c r="I62" i="4"/>
  <c r="L63" i="4"/>
  <c r="J65" i="4"/>
  <c r="H32" i="4"/>
  <c r="M66" i="4"/>
  <c r="K68" i="4"/>
  <c r="S62" i="4"/>
  <c r="F32" i="4"/>
  <c r="F64" i="4"/>
  <c r="H66" i="4"/>
  <c r="G69" i="4"/>
  <c r="J63" i="4"/>
  <c r="M64" i="4"/>
  <c r="K66" i="4"/>
  <c r="I68" i="4"/>
  <c r="L69" i="4"/>
  <c r="S64" i="4"/>
  <c r="U66" i="4"/>
  <c r="T69" i="4"/>
  <c r="G32" i="4"/>
  <c r="G64" i="4"/>
  <c r="F67" i="4"/>
  <c r="H69" i="4"/>
  <c r="K63" i="4"/>
  <c r="I65" i="4"/>
  <c r="L66" i="4"/>
  <c r="J68" i="4"/>
  <c r="M69" i="4"/>
  <c r="T64" i="4"/>
  <c r="S67" i="4"/>
  <c r="U69" i="4"/>
  <c r="F33" i="4"/>
  <c r="G62" i="4"/>
  <c r="F65" i="4"/>
  <c r="H67" i="4"/>
  <c r="J62" i="4"/>
  <c r="M63" i="4"/>
  <c r="K65" i="4"/>
  <c r="I67" i="4"/>
  <c r="L68" i="4"/>
  <c r="T62" i="4"/>
  <c r="S65" i="4"/>
  <c r="U67" i="4"/>
  <c r="F62" i="4"/>
  <c r="G67" i="4"/>
  <c r="G33" i="4"/>
  <c r="H62" i="4"/>
  <c r="G65" i="4"/>
  <c r="F68" i="4"/>
  <c r="K62" i="4"/>
  <c r="I64" i="4"/>
  <c r="L65" i="4"/>
  <c r="J67" i="4"/>
  <c r="M68" i="4"/>
  <c r="U62" i="4"/>
  <c r="T65" i="4"/>
  <c r="S68" i="4"/>
  <c r="H64" i="4"/>
  <c r="F63" i="4"/>
  <c r="H65" i="4"/>
  <c r="G68" i="4"/>
  <c r="L62" i="4"/>
  <c r="J64" i="4"/>
  <c r="M65" i="4"/>
  <c r="K67" i="4"/>
  <c r="I69" i="4"/>
  <c r="S63" i="4"/>
  <c r="U65" i="4"/>
  <c r="T68" i="4"/>
  <c r="G63" i="4"/>
  <c r="F66" i="4"/>
  <c r="H68" i="4"/>
  <c r="M62" i="4"/>
  <c r="K64" i="4"/>
  <c r="I66" i="4"/>
  <c r="L67" i="4"/>
  <c r="J69" i="4"/>
  <c r="T63" i="4"/>
  <c r="S66" i="4"/>
  <c r="U68" i="4"/>
  <c r="H63" i="4"/>
  <c r="G66" i="4"/>
  <c r="I63" i="4"/>
  <c r="L64" i="4"/>
  <c r="J66" i="4"/>
  <c r="M67" i="4"/>
  <c r="K69" i="4"/>
  <c r="U63" i="4"/>
  <c r="T66" i="4"/>
  <c r="W41" i="4"/>
  <c r="X41" i="4"/>
  <c r="Z41" i="4" s="1"/>
  <c r="AC41" i="4"/>
  <c r="AE41" i="4" s="1"/>
  <c r="AC39" i="4"/>
  <c r="AE39" i="4" s="1"/>
  <c r="AB36" i="4"/>
  <c r="AC36" i="4"/>
  <c r="AE36" i="4" s="1"/>
  <c r="X39" i="4"/>
  <c r="Z39" i="4" s="1"/>
  <c r="X36" i="4"/>
  <c r="Z36" i="4" s="1"/>
  <c r="AB32" i="4"/>
  <c r="X28" i="4"/>
  <c r="Z28" i="4" s="1"/>
  <c r="Z34" i="4" s="1"/>
  <c r="AB28" i="4"/>
  <c r="AB34" i="4" s="1"/>
  <c r="AC32" i="4"/>
  <c r="AE32" i="4" s="1"/>
  <c r="AC28" i="4"/>
  <c r="AE28" i="4" s="1"/>
  <c r="AE34" i="4" s="1"/>
  <c r="W28" i="4"/>
  <c r="W34" i="4" s="1"/>
  <c r="AC23" i="4"/>
  <c r="AE23" i="4" s="1"/>
  <c r="AB41" i="5"/>
  <c r="L71" i="5"/>
  <c r="L73" i="5" s="1"/>
  <c r="AB28" i="5"/>
  <c r="AB34" i="5" s="1"/>
  <c r="W41" i="5"/>
  <c r="K71" i="5"/>
  <c r="K73" i="5" s="1"/>
  <c r="X62" i="5"/>
  <c r="Z62" i="5" s="1"/>
  <c r="M71" i="5"/>
  <c r="M73" i="5" s="1"/>
  <c r="AB36" i="5"/>
  <c r="AC36" i="5"/>
  <c r="AE36" i="5" s="1"/>
  <c r="T71" i="5"/>
  <c r="T73" i="5" s="1"/>
  <c r="AB62" i="5"/>
  <c r="H71" i="5"/>
  <c r="H73" i="5" s="1"/>
  <c r="U71" i="5"/>
  <c r="U73" i="5" s="1"/>
  <c r="AC39" i="5"/>
  <c r="AE39" i="5" s="1"/>
  <c r="S71" i="5"/>
  <c r="S73" i="5" s="1"/>
  <c r="I71" i="5"/>
  <c r="I73" i="5" s="1"/>
  <c r="W23" i="5"/>
  <c r="W36" i="5"/>
  <c r="AC41" i="5"/>
  <c r="AE41" i="5" s="1"/>
  <c r="AB32" i="5"/>
  <c r="X41" i="5"/>
  <c r="Z41" i="5" s="1"/>
  <c r="X23" i="5"/>
  <c r="Z23" i="5" s="1"/>
  <c r="AC28" i="5"/>
  <c r="AC32" i="5"/>
  <c r="AE32" i="5" s="1"/>
  <c r="AC62" i="5"/>
  <c r="AE62" i="5" s="1"/>
  <c r="W39" i="5"/>
  <c r="AB23" i="5"/>
  <c r="W28" i="5"/>
  <c r="W34" i="5" s="1"/>
  <c r="W32" i="5"/>
  <c r="W62" i="5"/>
  <c r="F71" i="5"/>
  <c r="F73" i="5" s="1"/>
  <c r="AC23" i="5"/>
  <c r="AE23" i="5" s="1"/>
  <c r="X28" i="5"/>
  <c r="X32" i="5"/>
  <c r="Z32" i="5" s="1"/>
  <c r="AB39" i="5"/>
  <c r="X23" i="4"/>
  <c r="Z23" i="4" s="1"/>
  <c r="W23" i="4"/>
  <c r="W39" i="4"/>
  <c r="AB41" i="4"/>
  <c r="AB23" i="4"/>
  <c r="W36" i="4"/>
  <c r="AB39" i="4"/>
  <c r="M71" i="4" l="1"/>
  <c r="M73" i="4" s="1"/>
  <c r="G71" i="4"/>
  <c r="G73" i="4" s="1"/>
  <c r="T71" i="4"/>
  <c r="T73" i="4" s="1"/>
  <c r="AB62" i="4"/>
  <c r="K71" i="4"/>
  <c r="K73" i="4" s="1"/>
  <c r="U71" i="4"/>
  <c r="U73" i="4" s="1"/>
  <c r="I71" i="4"/>
  <c r="I73" i="4" s="1"/>
  <c r="X32" i="4"/>
  <c r="Z32" i="4" s="1"/>
  <c r="S71" i="4"/>
  <c r="S73" i="4" s="1"/>
  <c r="W32" i="4"/>
  <c r="H71" i="4"/>
  <c r="H73" i="4" s="1"/>
  <c r="J71" i="4"/>
  <c r="J73" i="4" s="1"/>
  <c r="F71" i="4"/>
  <c r="F73" i="4" s="1"/>
  <c r="W62" i="4"/>
  <c r="AC62" i="4"/>
  <c r="AE62" i="4" s="1"/>
  <c r="L71" i="4"/>
  <c r="L73" i="4" s="1"/>
  <c r="X62" i="4"/>
  <c r="Z62" i="4" s="1"/>
  <c r="X34" i="4"/>
  <c r="AC34" i="4"/>
  <c r="AC34" i="5"/>
  <c r="AE28" i="5"/>
  <c r="AE34" i="5" s="1"/>
  <c r="Z28" i="5"/>
  <c r="Z34" i="5" s="1"/>
  <c r="X34" i="5"/>
  <c r="I23" i="1"/>
  <c r="H27" i="1"/>
  <c r="G27" i="1"/>
  <c r="F27" i="1"/>
  <c r="H26" i="1"/>
  <c r="G26" i="1"/>
  <c r="F26" i="1"/>
  <c r="H25" i="1"/>
  <c r="G25" i="1"/>
  <c r="F25" i="1"/>
  <c r="H24" i="1"/>
  <c r="G24" i="1"/>
  <c r="F24" i="1"/>
  <c r="H23" i="1"/>
  <c r="G23" i="1"/>
  <c r="F23" i="1"/>
  <c r="H33" i="1"/>
  <c r="G33" i="1"/>
  <c r="F33" i="1"/>
  <c r="H32" i="1"/>
  <c r="G32" i="1"/>
  <c r="F32" i="1"/>
  <c r="H35" i="1"/>
  <c r="G35" i="1"/>
  <c r="F35" i="1"/>
  <c r="H34" i="1"/>
  <c r="G34" i="1"/>
  <c r="F34" i="1"/>
  <c r="F36" i="1"/>
  <c r="I28" i="1"/>
  <c r="I36" i="1"/>
  <c r="U38" i="1"/>
  <c r="T38" i="1"/>
  <c r="S38" i="1"/>
  <c r="U37" i="1"/>
  <c r="T37" i="1"/>
  <c r="S37" i="1"/>
  <c r="U36" i="1"/>
  <c r="T36" i="1"/>
  <c r="S36" i="1"/>
  <c r="M38" i="1"/>
  <c r="L38" i="1"/>
  <c r="K38" i="1"/>
  <c r="J38" i="1"/>
  <c r="I38" i="1"/>
  <c r="M37" i="1"/>
  <c r="L37" i="1"/>
  <c r="K37" i="1"/>
  <c r="J37" i="1"/>
  <c r="I37" i="1"/>
  <c r="M36" i="1"/>
  <c r="L36" i="1"/>
  <c r="K36" i="1"/>
  <c r="J36" i="1"/>
  <c r="H38" i="1"/>
  <c r="G38" i="1"/>
  <c r="F38" i="1"/>
  <c r="H37" i="1"/>
  <c r="G37" i="1"/>
  <c r="F37" i="1"/>
  <c r="H36" i="1"/>
  <c r="G36" i="1"/>
  <c r="U35" i="1"/>
  <c r="T35" i="1"/>
  <c r="S35" i="1"/>
  <c r="U34" i="1"/>
  <c r="T34" i="1"/>
  <c r="S34" i="1"/>
  <c r="U31" i="1"/>
  <c r="T31" i="1"/>
  <c r="S31" i="1"/>
  <c r="U30" i="1"/>
  <c r="T30" i="1"/>
  <c r="S30" i="1"/>
  <c r="U29" i="1"/>
  <c r="T29" i="1"/>
  <c r="S29" i="1"/>
  <c r="U28" i="1"/>
  <c r="T28" i="1"/>
  <c r="S28" i="1"/>
  <c r="M35" i="1"/>
  <c r="L35" i="1"/>
  <c r="K35" i="1"/>
  <c r="J35" i="1"/>
  <c r="I35" i="1"/>
  <c r="M34" i="1"/>
  <c r="L34" i="1"/>
  <c r="K34" i="1"/>
  <c r="J34" i="1"/>
  <c r="I34" i="1"/>
  <c r="M31" i="1"/>
  <c r="L31" i="1"/>
  <c r="K31" i="1"/>
  <c r="J31" i="1"/>
  <c r="I31" i="1"/>
  <c r="M30" i="1"/>
  <c r="L30" i="1"/>
  <c r="K30" i="1"/>
  <c r="J30" i="1"/>
  <c r="I30" i="1"/>
  <c r="M29" i="1"/>
  <c r="L29" i="1"/>
  <c r="K29" i="1"/>
  <c r="J29" i="1"/>
  <c r="I29" i="1"/>
  <c r="M28" i="1"/>
  <c r="L28" i="1"/>
  <c r="K28" i="1"/>
  <c r="J28" i="1"/>
  <c r="U27" i="1"/>
  <c r="T27" i="1"/>
  <c r="S27" i="1"/>
  <c r="U26" i="1"/>
  <c r="T26" i="1"/>
  <c r="S26" i="1"/>
  <c r="U25" i="1"/>
  <c r="T25" i="1"/>
  <c r="S25" i="1"/>
  <c r="U24" i="1"/>
  <c r="T24" i="1"/>
  <c r="S24" i="1"/>
  <c r="U23" i="1"/>
  <c r="T23" i="1"/>
  <c r="S23" i="1"/>
  <c r="M27" i="1"/>
  <c r="L27" i="1"/>
  <c r="K27" i="1"/>
  <c r="J27" i="1"/>
  <c r="I27" i="1"/>
  <c r="M26" i="1"/>
  <c r="L26" i="1"/>
  <c r="K26" i="1"/>
  <c r="J26" i="1"/>
  <c r="I26" i="1"/>
  <c r="M25" i="1"/>
  <c r="L25" i="1"/>
  <c r="K25" i="1"/>
  <c r="J25" i="1"/>
  <c r="I25" i="1"/>
  <c r="M24" i="1"/>
  <c r="L24" i="1"/>
  <c r="K24" i="1"/>
  <c r="J24" i="1"/>
  <c r="I24" i="1"/>
  <c r="M23" i="1"/>
  <c r="L23" i="1"/>
  <c r="K23" i="1"/>
  <c r="J23" i="1"/>
  <c r="U33" i="1"/>
  <c r="T33" i="1"/>
  <c r="S33" i="1"/>
  <c r="U32" i="1"/>
  <c r="T32" i="1"/>
  <c r="S32" i="1"/>
  <c r="M33" i="1"/>
  <c r="L33" i="1"/>
  <c r="K33" i="1"/>
  <c r="J33" i="1"/>
  <c r="I33" i="1"/>
  <c r="M32" i="1"/>
  <c r="L32" i="1"/>
  <c r="K32" i="1"/>
  <c r="J32" i="1"/>
  <c r="I32" i="1"/>
  <c r="T63" i="1"/>
  <c r="H69" i="1"/>
  <c r="G69" i="1"/>
  <c r="F69" i="1"/>
  <c r="H68" i="1"/>
  <c r="G68" i="1"/>
  <c r="F68" i="1"/>
  <c r="H67" i="1"/>
  <c r="G67" i="1"/>
  <c r="F67" i="1"/>
  <c r="H66" i="1"/>
  <c r="G66" i="1"/>
  <c r="F66" i="1"/>
  <c r="H65" i="1"/>
  <c r="G65" i="1"/>
  <c r="F65" i="1"/>
  <c r="H64" i="1"/>
  <c r="G64" i="1"/>
  <c r="F64" i="1"/>
  <c r="H63" i="1"/>
  <c r="G63" i="1"/>
  <c r="F63" i="1"/>
  <c r="H62" i="1"/>
  <c r="G62" i="1"/>
  <c r="F62" i="1"/>
  <c r="U69" i="1"/>
  <c r="T69" i="1"/>
  <c r="S69" i="1"/>
  <c r="U68" i="1"/>
  <c r="T68" i="1"/>
  <c r="S68" i="1"/>
  <c r="U67" i="1"/>
  <c r="T67" i="1"/>
  <c r="S67" i="1"/>
  <c r="U66" i="1"/>
  <c r="T66" i="1"/>
  <c r="S66" i="1"/>
  <c r="U65" i="1"/>
  <c r="T65" i="1"/>
  <c r="S65" i="1"/>
  <c r="U64" i="1"/>
  <c r="T64" i="1"/>
  <c r="S64" i="1"/>
  <c r="U63" i="1"/>
  <c r="S63" i="1"/>
  <c r="U62" i="1"/>
  <c r="T62" i="1"/>
  <c r="S62" i="1"/>
  <c r="M69" i="1"/>
  <c r="L69" i="1"/>
  <c r="K69" i="1"/>
  <c r="J69" i="1"/>
  <c r="I69" i="1"/>
  <c r="M68" i="1"/>
  <c r="L68" i="1"/>
  <c r="K68" i="1"/>
  <c r="J68" i="1"/>
  <c r="I68" i="1"/>
  <c r="M67" i="1"/>
  <c r="L67" i="1"/>
  <c r="K67" i="1"/>
  <c r="J67" i="1"/>
  <c r="I67" i="1"/>
  <c r="M66" i="1"/>
  <c r="L66" i="1"/>
  <c r="K66" i="1"/>
  <c r="J66" i="1"/>
  <c r="I66" i="1"/>
  <c r="M65" i="1"/>
  <c r="L65" i="1"/>
  <c r="K65" i="1"/>
  <c r="J65" i="1"/>
  <c r="I65" i="1"/>
  <c r="M64" i="1"/>
  <c r="L64" i="1"/>
  <c r="K64" i="1"/>
  <c r="J64" i="1"/>
  <c r="I64" i="1"/>
  <c r="M63" i="1"/>
  <c r="L63" i="1"/>
  <c r="K63" i="1"/>
  <c r="J63" i="1"/>
  <c r="I63" i="1"/>
  <c r="M62" i="1"/>
  <c r="L62" i="1"/>
  <c r="K62" i="1"/>
  <c r="J62" i="1"/>
  <c r="I62" i="1"/>
  <c r="U54" i="1"/>
  <c r="T54" i="1"/>
  <c r="S54" i="1"/>
  <c r="U53" i="1"/>
  <c r="T53" i="1"/>
  <c r="S53" i="1"/>
  <c r="U52" i="1"/>
  <c r="T52" i="1"/>
  <c r="S52" i="1"/>
  <c r="U51" i="1"/>
  <c r="T51" i="1"/>
  <c r="S51" i="1"/>
  <c r="U50" i="1"/>
  <c r="T50" i="1"/>
  <c r="S50" i="1"/>
  <c r="U49" i="1"/>
  <c r="T49" i="1"/>
  <c r="S49" i="1"/>
  <c r="U48" i="1"/>
  <c r="T48" i="1"/>
  <c r="S48" i="1"/>
  <c r="U47" i="1"/>
  <c r="T47" i="1"/>
  <c r="S47" i="1"/>
  <c r="U46" i="1"/>
  <c r="T46" i="1"/>
  <c r="S46" i="1"/>
  <c r="U45" i="1"/>
  <c r="T45" i="1"/>
  <c r="S45" i="1"/>
  <c r="U44" i="1"/>
  <c r="T44" i="1"/>
  <c r="S44" i="1"/>
  <c r="U43" i="1"/>
  <c r="T43" i="1"/>
  <c r="S43" i="1"/>
  <c r="U42" i="1"/>
  <c r="T42" i="1"/>
  <c r="S42" i="1"/>
  <c r="U41" i="1"/>
  <c r="T41" i="1"/>
  <c r="S41" i="1"/>
  <c r="M54" i="1"/>
  <c r="L54" i="1"/>
  <c r="K54" i="1"/>
  <c r="J54" i="1"/>
  <c r="I54" i="1"/>
  <c r="M53" i="1"/>
  <c r="L53" i="1"/>
  <c r="K53" i="1"/>
  <c r="J53" i="1"/>
  <c r="I53" i="1"/>
  <c r="M52" i="1"/>
  <c r="L52" i="1"/>
  <c r="K52" i="1"/>
  <c r="J52" i="1"/>
  <c r="I52" i="1"/>
  <c r="M51" i="1"/>
  <c r="L51" i="1"/>
  <c r="K51" i="1"/>
  <c r="J51" i="1"/>
  <c r="I51" i="1"/>
  <c r="M50" i="1"/>
  <c r="L50" i="1"/>
  <c r="K50" i="1"/>
  <c r="J50" i="1"/>
  <c r="I50" i="1"/>
  <c r="M49" i="1"/>
  <c r="L49" i="1"/>
  <c r="K49" i="1"/>
  <c r="J49" i="1"/>
  <c r="I49" i="1"/>
  <c r="M48" i="1"/>
  <c r="L48" i="1"/>
  <c r="K48" i="1"/>
  <c r="J48" i="1"/>
  <c r="I48" i="1"/>
  <c r="M47" i="1"/>
  <c r="L47" i="1"/>
  <c r="K47" i="1"/>
  <c r="J47" i="1"/>
  <c r="I47" i="1"/>
  <c r="M46" i="1"/>
  <c r="L46" i="1"/>
  <c r="K46" i="1"/>
  <c r="J46" i="1"/>
  <c r="I46" i="1"/>
  <c r="M45" i="1"/>
  <c r="L45" i="1"/>
  <c r="K45" i="1"/>
  <c r="J45" i="1"/>
  <c r="I45" i="1"/>
  <c r="M44" i="1"/>
  <c r="L44" i="1"/>
  <c r="K44" i="1"/>
  <c r="J44" i="1"/>
  <c r="I44" i="1"/>
  <c r="M43" i="1"/>
  <c r="L43" i="1"/>
  <c r="K43" i="1"/>
  <c r="J43" i="1"/>
  <c r="I43" i="1"/>
  <c r="M42" i="1"/>
  <c r="L42" i="1"/>
  <c r="K42" i="1"/>
  <c r="J42" i="1"/>
  <c r="I42" i="1"/>
  <c r="M41" i="1"/>
  <c r="L41" i="1"/>
  <c r="K41" i="1"/>
  <c r="J41" i="1"/>
  <c r="I41" i="1"/>
  <c r="U39" i="1"/>
  <c r="T39" i="1"/>
  <c r="S39" i="1"/>
  <c r="M39" i="1"/>
  <c r="L39" i="1"/>
  <c r="K39" i="1"/>
  <c r="J39" i="1"/>
  <c r="I39" i="1"/>
  <c r="AD34" i="1"/>
  <c r="H54" i="1"/>
  <c r="G54" i="1"/>
  <c r="F54" i="1"/>
  <c r="H53" i="1"/>
  <c r="G53" i="1"/>
  <c r="F53" i="1"/>
  <c r="H52" i="1"/>
  <c r="G52" i="1"/>
  <c r="F52" i="1"/>
  <c r="H51" i="1"/>
  <c r="G51" i="1"/>
  <c r="F51" i="1"/>
  <c r="H50" i="1"/>
  <c r="G50" i="1"/>
  <c r="F50" i="1"/>
  <c r="H49" i="1"/>
  <c r="G49" i="1"/>
  <c r="F49" i="1"/>
  <c r="H48" i="1"/>
  <c r="G48" i="1"/>
  <c r="F48" i="1"/>
  <c r="H47" i="1"/>
  <c r="G47" i="1"/>
  <c r="F47" i="1"/>
  <c r="H46" i="1"/>
  <c r="G46" i="1"/>
  <c r="F46" i="1"/>
  <c r="H45" i="1"/>
  <c r="G45" i="1"/>
  <c r="F45" i="1"/>
  <c r="H44" i="1"/>
  <c r="G44" i="1"/>
  <c r="F44" i="1"/>
  <c r="H43" i="1"/>
  <c r="G43" i="1"/>
  <c r="F43" i="1"/>
  <c r="H42" i="1"/>
  <c r="G42" i="1"/>
  <c r="F42" i="1"/>
  <c r="H41" i="1"/>
  <c r="G41" i="1"/>
  <c r="F41" i="1"/>
  <c r="H39" i="1"/>
  <c r="G39" i="1"/>
  <c r="F39" i="1"/>
  <c r="Y34" i="1"/>
  <c r="AF34" i="1"/>
  <c r="R71" i="1"/>
  <c r="R73" i="1" s="1"/>
  <c r="Q71" i="1"/>
  <c r="Q73" i="1" s="1"/>
  <c r="P71" i="1"/>
  <c r="P73" i="1" s="1"/>
  <c r="D76" i="4" l="1"/>
  <c r="D76" i="5" s="1"/>
  <c r="X39" i="1"/>
  <c r="Z39" i="1" s="1"/>
  <c r="AB23" i="1"/>
  <c r="AC28" i="1"/>
  <c r="AE28" i="1" s="1"/>
  <c r="AE34" i="1" s="1"/>
  <c r="AB36" i="1"/>
  <c r="AC39" i="1"/>
  <c r="AE39" i="1" s="1"/>
  <c r="AC62" i="1"/>
  <c r="AE62" i="1" s="1"/>
  <c r="AB28" i="1"/>
  <c r="AB34" i="1" s="1"/>
  <c r="AC32" i="1"/>
  <c r="X36" i="1"/>
  <c r="W39" i="1"/>
  <c r="AC41" i="1"/>
  <c r="AE41" i="1" s="1"/>
  <c r="AB62" i="1"/>
  <c r="AC23" i="1"/>
  <c r="AE23" i="1" s="1"/>
  <c r="W62" i="1"/>
  <c r="X62" i="1"/>
  <c r="Z62" i="1" s="1"/>
  <c r="X41" i="1"/>
  <c r="Z41" i="1" s="1"/>
  <c r="AC36" i="1"/>
  <c r="AB32" i="1"/>
  <c r="AB39" i="1"/>
  <c r="AB41" i="1"/>
  <c r="X32" i="1"/>
  <c r="Z32" i="1" s="1"/>
  <c r="X23" i="1"/>
  <c r="Z23" i="1" s="1"/>
  <c r="AA34" i="1" s="1"/>
  <c r="W32" i="1"/>
  <c r="X28" i="1"/>
  <c r="X34" i="1" s="1"/>
  <c r="V71" i="1"/>
  <c r="V73" i="1" s="1"/>
  <c r="D71" i="1"/>
  <c r="D73" i="1" s="1"/>
  <c r="O71" i="1"/>
  <c r="O73" i="1" s="1"/>
  <c r="N71" i="1"/>
  <c r="N73" i="1" s="1"/>
  <c r="Z28" i="1" l="1"/>
  <c r="W28" i="1"/>
  <c r="Z34" i="1" l="1"/>
  <c r="E71" i="1"/>
  <c r="E73" i="1" s="1"/>
  <c r="W34" i="1"/>
  <c r="W23" i="1"/>
  <c r="W41" i="1"/>
  <c r="AE32" i="1"/>
  <c r="AC34" i="1" l="1"/>
  <c r="F71" i="1"/>
  <c r="F73" i="1" s="1"/>
  <c r="G71" i="1"/>
  <c r="G73" i="1" s="1"/>
  <c r="Z36" i="1"/>
  <c r="W36" i="1"/>
  <c r="H71" i="1"/>
  <c r="H73" i="1" s="1"/>
  <c r="M71" i="1"/>
  <c r="M73" i="1" s="1"/>
  <c r="L71" i="1"/>
  <c r="L73" i="1" s="1"/>
  <c r="I71" i="1"/>
  <c r="I73" i="1" s="1"/>
  <c r="K71" i="1"/>
  <c r="K73" i="1" s="1"/>
  <c r="S71" i="1"/>
  <c r="S73" i="1" s="1"/>
  <c r="U71" i="1"/>
  <c r="U73" i="1" s="1"/>
  <c r="T71" i="1"/>
  <c r="T73" i="1" s="1"/>
  <c r="J71" i="1"/>
  <c r="J73" i="1" s="1"/>
  <c r="AE36" i="1"/>
  <c r="D76" i="1" l="1"/>
</calcChain>
</file>

<file path=xl/sharedStrings.xml><?xml version="1.0" encoding="utf-8"?>
<sst xmlns="http://schemas.openxmlformats.org/spreadsheetml/2006/main" count="2195" uniqueCount="128">
  <si>
    <t>Result category</t>
  </si>
  <si>
    <t>Biogenic carbon (kg CO2e)</t>
  </si>
  <si>
    <t>A1-A3 Product Stage</t>
  </si>
  <si>
    <t>A4 Transportation to site</t>
  </si>
  <si>
    <t>A5 Site operations</t>
  </si>
  <si>
    <t>B1 Use Phase</t>
  </si>
  <si>
    <t>B2 Maintenance</t>
  </si>
  <si>
    <t>B3 Repair</t>
  </si>
  <si>
    <t>B4 Material replacement - materials</t>
  </si>
  <si>
    <t>B5 Material refurbishment</t>
  </si>
  <si>
    <t>B6 Operational Energy use - Regulated</t>
  </si>
  <si>
    <t>B6 Operational Energy use - Unregulated</t>
  </si>
  <si>
    <t>B7 Operational Water use</t>
  </si>
  <si>
    <t>C1 Deconstruction / demolition</t>
  </si>
  <si>
    <t>C2 Waste transportation</t>
  </si>
  <si>
    <t>C3 Waste processing</t>
  </si>
  <si>
    <t>C4 Waste disposal</t>
  </si>
  <si>
    <t>D External impacts (not included in totals)</t>
  </si>
  <si>
    <t xml:space="preserve">2.1 Frame </t>
  </si>
  <si>
    <t xml:space="preserve">2.2 Upper Floors </t>
  </si>
  <si>
    <t xml:space="preserve">2.3 Roof </t>
  </si>
  <si>
    <t xml:space="preserve">2.4 Stairs &amp; Ramps </t>
  </si>
  <si>
    <t xml:space="preserve">2.5 Ext. Walls </t>
  </si>
  <si>
    <t xml:space="preserve">2.6 Windows &amp; Ext. Doors </t>
  </si>
  <si>
    <t xml:space="preserve">2.8 Int. Doors </t>
  </si>
  <si>
    <t xml:space="preserve">4 Fittings, furnishings &amp; equipments </t>
  </si>
  <si>
    <t xml:space="preserve">5 Services (MEP) </t>
  </si>
  <si>
    <t xml:space="preserve">Other or overall site construction </t>
  </si>
  <si>
    <t>Key:</t>
  </si>
  <si>
    <t xml:space="preserve">3.3 Ceiling Finishes </t>
  </si>
  <si>
    <t xml:space="preserve">3.2 Floor Finishes </t>
  </si>
  <si>
    <t xml:space="preserve">3.1 Wall Finishes </t>
  </si>
  <si>
    <t>Scope Sub-score</t>
  </si>
  <si>
    <t>Scope Score Total</t>
  </si>
  <si>
    <t>Total Available Score</t>
  </si>
  <si>
    <t>5.1 Sanitary Installations</t>
  </si>
  <si>
    <t>5.2 Services Equipment</t>
  </si>
  <si>
    <t>5.6 Space Heating &amp; Air Conditioning</t>
  </si>
  <si>
    <t>5.3 Disposal Installations</t>
  </si>
  <si>
    <t>5.5 Heat Source</t>
  </si>
  <si>
    <t>5.4 Water Installations</t>
  </si>
  <si>
    <t>5.7 Ventilation</t>
  </si>
  <si>
    <t>5.8 Electrical Installations</t>
  </si>
  <si>
    <t>5.9 Fuel Installations</t>
  </si>
  <si>
    <t>5.10 Lift &amp; Conveyor Installations/Systems</t>
  </si>
  <si>
    <t>5.11 Fire and Lightning Protection</t>
  </si>
  <si>
    <t>5.12 Communication, Security &amp; Control Systems</t>
  </si>
  <si>
    <t>5.13 Special Installations/Systems</t>
  </si>
  <si>
    <t>5.14 Builder's Work in Connection with Services</t>
  </si>
  <si>
    <t>6 Prefabricated Building &amp; Building Units</t>
  </si>
  <si>
    <t>7.1 Minor Demolition Works and Alteration Works</t>
  </si>
  <si>
    <t>7.2 Repairs to Existing Services</t>
  </si>
  <si>
    <t>7.3 Damp-proof Courses/Fungus and Beetle Eradication</t>
  </si>
  <si>
    <t>7.4 Façade Retention</t>
  </si>
  <si>
    <t>7.5 Cleaning Existing Surfaces</t>
  </si>
  <si>
    <t>7.6 Renovation Works</t>
  </si>
  <si>
    <t>0.6 Extraordinary Site Investigation Works</t>
  </si>
  <si>
    <t xml:space="preserve">2.7 Int. Walls &amp; Partitions </t>
  </si>
  <si>
    <t>0.5 Temporary Diversion Works</t>
  </si>
  <si>
    <t xml:space="preserve">0.4 Specialist Groundworks </t>
  </si>
  <si>
    <t>0.3 Temporary Support to Adjacent Structures</t>
  </si>
  <si>
    <t>0.2 Major Demolition Works</t>
  </si>
  <si>
    <t>0.1 Toxic/Hazardous/Contaminated Material Treatment</t>
  </si>
  <si>
    <t>Life Stage Scope Score %</t>
  </si>
  <si>
    <t>Total Available Score by Life Stage</t>
  </si>
  <si>
    <t>8.1 Site Preperation Works</t>
  </si>
  <si>
    <t>8.2 Roads, Paths, Pavings and Surfacings</t>
  </si>
  <si>
    <t>8.5 External Fixtures</t>
  </si>
  <si>
    <t>8.6 External Drainage</t>
  </si>
  <si>
    <t>8.7 External Services</t>
  </si>
  <si>
    <t>8.8 Minor Building Works and Ancillary Buildings</t>
  </si>
  <si>
    <t>Superstructure</t>
  </si>
  <si>
    <t>Facilitating Works</t>
  </si>
  <si>
    <t>FF&amp;E</t>
  </si>
  <si>
    <t>Prefab</t>
  </si>
  <si>
    <t>External Works</t>
  </si>
  <si>
    <t>Existing Works</t>
  </si>
  <si>
    <t>Other</t>
  </si>
  <si>
    <t>Services</t>
  </si>
  <si>
    <t>8.3 Soft Landscaping, Planting &amp; Irrigation Systems</t>
  </si>
  <si>
    <t>8.4 Fencing, Railings and Walls</t>
  </si>
  <si>
    <t>Substructure</t>
  </si>
  <si>
    <t>1.2 Specialist Foundation Systems</t>
  </si>
  <si>
    <t>1.3 Lowest Floor Construction</t>
  </si>
  <si>
    <t>1.4 Basement Excavation</t>
  </si>
  <si>
    <t>1.5 Basement Retaining Walls</t>
  </si>
  <si>
    <t>1.1 Standard Foundations</t>
  </si>
  <si>
    <t>B8 User Activities</t>
  </si>
  <si>
    <t>A0 Pre-construction Stage</t>
  </si>
  <si>
    <t>A1-A5 (%)</t>
  </si>
  <si>
    <t>Total A1-A5 Available</t>
  </si>
  <si>
    <t>Total A1-A5 Score</t>
  </si>
  <si>
    <t>Total B-C Score</t>
  </si>
  <si>
    <t>Total B-C Available</t>
  </si>
  <si>
    <t>B-C (%)</t>
  </si>
  <si>
    <t>A1-A5 Cell  Count</t>
  </si>
  <si>
    <t>B-C Cell Count</t>
  </si>
  <si>
    <t>A1-A5</t>
  </si>
  <si>
    <t>B-C</t>
  </si>
  <si>
    <t>A-C</t>
  </si>
  <si>
    <t>Minimum</t>
  </si>
  <si>
    <t>Finishes</t>
  </si>
  <si>
    <t>n/a</t>
  </si>
  <si>
    <t>% GLA Benchmarks</t>
  </si>
  <si>
    <t>GLA Typical Breakdown %</t>
  </si>
  <si>
    <t>Scope Score Factor</t>
  </si>
  <si>
    <t>Façade</t>
  </si>
  <si>
    <t>Yes</t>
  </si>
  <si>
    <t>No</t>
  </si>
  <si>
    <t>Included within the Scope Score Calculation</t>
  </si>
  <si>
    <t>Comments:</t>
  </si>
  <si>
    <t>Fully required by RICS Modelling Criteria</t>
  </si>
  <si>
    <t>Date</t>
  </si>
  <si>
    <t>RIBA Stage</t>
  </si>
  <si>
    <t>Assessment Name</t>
  </si>
  <si>
    <t>Assesor Name</t>
  </si>
  <si>
    <t>Under 50% Weight / Volume Not Modelled</t>
  </si>
  <si>
    <t>Over 50% Weight / Volume Modelled / Not Applicable within Design</t>
  </si>
  <si>
    <t>Insert here any justifications for the scores achieved e.g. Façade achieved &lt;50% due to only the façade finish being speciffied instead of the entire wall build-up</t>
  </si>
  <si>
    <t>No password protecting this sheet</t>
  </si>
  <si>
    <t>Guidance for use</t>
  </si>
  <si>
    <t>Assessment of the scope completeness</t>
  </si>
  <si>
    <t>UKGBC Embodied Carbon Scope Assessment - Offices</t>
  </si>
  <si>
    <r>
      <t xml:space="preserve">This tool has been produced as a proof-of-concept. The intention of it's publication is to share an idea that could potentially have use within the embodied carbon modelling process. By sharing it publicly we hope to gather feedback on it's potential and usability. To give feedback, please visit UKGBC's website: https://ukgbc.org/our-work/topics/advancing-net-zero/embodied-carbon/
DISCLAIMER: This document is produced for general guidance only. How you choose to use it is up to you. While the guidance has been produced in good faith it does not constitute advice and UKGBC and the authors of this guidance do not represent or warrant that the content is suitable for your purposes, accurate, complete or up-to-date. UKGBC and the authors exclude all liability whether arising in contract, tort (including negligence) or otherwise, and will not be liable to you for any direct, indirect or consequential loss or damage, arising in connection with your use of, or reliance on, the guidance.
</t>
    </r>
    <r>
      <rPr>
        <b/>
        <sz val="10"/>
        <color rgb="FF000000"/>
        <rFont val="Calibri"/>
        <family val="2"/>
        <scheme val="minor"/>
      </rPr>
      <t>Tool Concept:</t>
    </r>
    <r>
      <rPr>
        <sz val="10"/>
        <color rgb="FF000000"/>
        <rFont val="Calibri"/>
        <family val="2"/>
        <scheme val="minor"/>
      </rPr>
      <t xml:space="preserve">
One of the challenges of early design-stage embodied carbon modelling, is understanding whether the material quantities being used are fully representative of what will finally be built. At this stage, Cost Plans are typically used as the source of quantity information, but they're rarely at a level of detail that would include all of the final materials used. This leaves a potential requirement on the modeller to expand beyond the cost plan in order to create a realistic model. 
To support the understanding of whether the material quantities (scope) being used at early design stage is appropriate, it could be useful to look at the as-built embodied carbon assessments of similar buildings. They may help to give insight as to whether there could be a performance gap between the design stage model and the as-built assessment. 
To do this, it's clearly reliant on finding an as-built embodied carbon assessment of a very similar building (in construction type, material use, and size). It's recognised that while finding a similar building at the current time may be challenging due to lack of previously undertaken as-built embodied carbon assessments, it could become more feasible in the future due to the introduction of the Built Environment Carbon Database.
</t>
    </r>
    <r>
      <rPr>
        <b/>
        <sz val="10"/>
        <color rgb="FF000000"/>
        <rFont val="Calibri"/>
        <family val="2"/>
        <scheme val="minor"/>
      </rPr>
      <t>Tool Methodology:</t>
    </r>
    <r>
      <rPr>
        <sz val="10"/>
        <color rgb="FF000000"/>
        <rFont val="Calibri"/>
        <family val="2"/>
        <scheme val="minor"/>
      </rPr>
      <t xml:space="preserve">
The intention of the proof-of-concept is to use the embodied carbon weightings per element of a similar built project and compare against the element weightings of the early design stage model of the project under consideration. By comparing the weightings per element, it will highlight any potential areas of the model that may be insufficiently modelled due to lack of material quantity information. It's expected that at early design stage, this may be especially prevalent for M&amp;E and Facade modelling. 
Rather than using a specific project, this modelling tool uses the element weightings from GLA, for four different asset types: Office, Residential, Education, and Retail. This is just to show the concept of the tool. As-built embodied carbon assessments can be accessed from the Built Environment Carbon Database.
The tool is based on an assessment of each element within the embodied carbon model and choosing whether the element has been sufficiently modelled to be representative. Within the tool, this is labelled as whether 50% of the expected final weight or volume of the element has been included within the model. Each element is then compared to it's weighting within the GLA asset type - an element with a higher embodied carbon within the GLA asset type will have a larger bearing on the final output. 
The output of the tool, is a % score. The score is intended to give a gauge of how much of the project has been modelled compared to the as-built assessment (or in this case, the typical figures from GLA). This output can be used to give greater understanding of the modelling done at early design stage. For example, if the % score is low, then this could be either because the model is lacking significant portions of key elements, or because the design uses significantly lower embodied carbon solutions than the respective project being used for comparison. 
</t>
    </r>
    <r>
      <rPr>
        <b/>
        <sz val="10"/>
        <color rgb="FF000000"/>
        <rFont val="Calibri"/>
        <family val="2"/>
        <scheme val="minor"/>
      </rPr>
      <t>Tool Instructions:</t>
    </r>
    <r>
      <rPr>
        <sz val="10"/>
        <color rgb="FF000000"/>
        <rFont val="Calibri"/>
        <family val="2"/>
        <scheme val="minor"/>
      </rPr>
      <t xml:space="preserve">
1. Choose the tab relevant to your asset type, e.g., "Input Sheet - Office" or "Input Sheet - Education"
2. Choose "Yes" or "No" for each element, as to whether it's been sufficiently modelled for each LCA Module stage (i.e., A1, A2, A3 etc.)
3. Read "Scope Score" from cell D76
4. Add comments to the text box to give reflections and explanations as to the meaning behind the Scope Score (e.g., certain elements are insufficiently modelled at this stage, or, particular elements are have been designed with a lower embodied carbon solution than the compared project)</t>
    </r>
  </si>
  <si>
    <t>UKGBC EC Scope Table - Residential</t>
  </si>
  <si>
    <t>UKGBC EC Scope Table - Retail</t>
  </si>
  <si>
    <t>UKGBC EC Scope Table - Education</t>
  </si>
  <si>
    <r>
      <t xml:space="preserve">EMBODIED CARBON MODELLING &amp; REPORTING
PROOF OF CONCEPT FOR SCOPE BENCHMARKING
</t>
    </r>
    <r>
      <rPr>
        <b/>
        <sz val="20"/>
        <color rgb="FF00B0F0"/>
        <rFont val="Arial"/>
        <family val="2"/>
      </rPr>
      <t>INTRODUCTION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</si>
</sst>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font>
      <sz val="10"/>
      <name val="Arial"/>
    </font>
    <font>
      <sz val="10"/>
      <name val="Arial"/>
      <family val="2"/>
    </font>
    <font>
      <b/>
      <sz val="10"/>
      <name val="Arial"/>
      <family val="2"/>
    </font>
    <font>
      <b/>
      <sz val="10"/>
      <name val="Arial"/>
      <family val="2"/>
    </font>
    <font>
      <sz val="10"/>
      <name val="Arial"/>
      <family val="2"/>
    </font>
    <font>
      <b/>
      <sz val="12"/>
      <name val="Arial"/>
      <family val="2"/>
    </font>
    <font>
      <b/>
      <sz val="22"/>
      <name val="Arial"/>
      <family val="2"/>
    </font>
    <font>
      <b/>
      <u/>
      <sz val="14"/>
      <name val="Arial"/>
      <family val="2"/>
    </font>
    <font>
      <sz val="10"/>
      <name val="Arial"/>
      <family val="2"/>
    </font>
    <font>
      <i/>
      <sz val="10"/>
      <name val="Arial"/>
      <family val="2"/>
    </font>
    <font>
      <b/>
      <sz val="11"/>
      <name val="Arial"/>
      <family val="2"/>
    </font>
    <font>
      <sz val="11"/>
      <name val="Arial"/>
      <family val="2"/>
    </font>
    <font>
      <b/>
      <sz val="20"/>
      <name val="Arial"/>
      <family val="2"/>
    </font>
    <font>
      <b/>
      <sz val="20"/>
      <color rgb="FF00B0F0"/>
      <name val="Arial"/>
      <family val="2"/>
    </font>
    <font>
      <b/>
      <sz val="12"/>
      <color rgb="FF000000"/>
      <name val="Calibri"/>
      <family val="2"/>
      <scheme val="minor"/>
    </font>
    <font>
      <sz val="10"/>
      <color rgb="FF000000"/>
      <name val="Calibri"/>
      <family val="2"/>
      <scheme val="minor"/>
    </font>
    <font>
      <b/>
      <sz val="10"/>
      <color rgb="FF00000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FF9999"/>
        <bgColor indexed="64"/>
      </patternFill>
    </fill>
    <fill>
      <patternFill patternType="solid">
        <fgColor theme="2" tint="-0.249977111117893"/>
        <bgColor indexed="64"/>
      </patternFill>
    </fill>
    <fill>
      <patternFill patternType="solid">
        <fgColor rgb="FFFFFF00"/>
        <bgColor indexed="64"/>
      </patternFill>
    </fill>
    <fill>
      <patternFill patternType="solid">
        <fgColor theme="8" tint="0.39997558519241921"/>
        <bgColor rgb="FFCFE2F3"/>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4" fontId="8" fillId="0" borderId="0" applyFont="0" applyFill="0" applyBorder="0" applyAlignment="0" applyProtection="0"/>
    <xf numFmtId="0" fontId="1" fillId="0" borderId="0"/>
    <xf numFmtId="44" fontId="1" fillId="0" borderId="0" applyFont="0" applyFill="0" applyBorder="0" applyAlignment="0" applyProtection="0"/>
  </cellStyleXfs>
  <cellXfs count="275">
    <xf numFmtId="0" fontId="0" fillId="0" borderId="0" xfId="0"/>
    <xf numFmtId="0" fontId="2" fillId="0" borderId="0" xfId="0" applyFont="1" applyAlignment="1">
      <alignment wrapText="1"/>
    </xf>
    <xf numFmtId="0" fontId="0" fillId="0" borderId="0" xfId="0" applyAlignment="1">
      <alignment wrapText="1"/>
    </xf>
    <xf numFmtId="0" fontId="0" fillId="0" borderId="0" xfId="0" applyAlignment="1">
      <alignment horizontal="center" vertical="center" wrapText="1"/>
    </xf>
    <xf numFmtId="0" fontId="4" fillId="0" borderId="0" xfId="0" applyFont="1"/>
    <xf numFmtId="0" fontId="2" fillId="2" borderId="1" xfId="0" applyFont="1" applyFill="1" applyBorder="1" applyAlignment="1">
      <alignment horizontal="center" vertical="center" wrapText="1"/>
    </xf>
    <xf numFmtId="0" fontId="3" fillId="0" borderId="2" xfId="0" applyFont="1" applyBorder="1" applyAlignment="1">
      <alignment horizontal="right"/>
    </xf>
    <xf numFmtId="9" fontId="3" fillId="2" borderId="3" xfId="1" applyFont="1" applyFill="1" applyBorder="1" applyAlignment="1">
      <alignment horizontal="center" vertical="center" wrapText="1"/>
    </xf>
    <xf numFmtId="0" fontId="0" fillId="0" borderId="5" xfId="0" applyBorder="1"/>
    <xf numFmtId="0" fontId="2" fillId="2" borderId="6" xfId="0" applyFont="1" applyFill="1" applyBorder="1" applyAlignment="1">
      <alignment horizontal="center" vertical="center" wrapText="1"/>
    </xf>
    <xf numFmtId="9" fontId="3" fillId="2" borderId="7" xfId="1" applyFont="1" applyFill="1" applyBorder="1" applyAlignment="1">
      <alignment horizontal="center" vertical="center" wrapText="1"/>
    </xf>
    <xf numFmtId="0" fontId="3" fillId="0" borderId="8" xfId="0" applyFont="1" applyBorder="1" applyAlignment="1">
      <alignment horizontal="right"/>
    </xf>
    <xf numFmtId="0" fontId="5" fillId="0" borderId="0" xfId="0" applyFont="1"/>
    <xf numFmtId="0" fontId="4" fillId="0" borderId="10" xfId="0" applyFont="1" applyBorder="1" applyAlignment="1">
      <alignment horizontal="center" vertical="center" textRotation="180"/>
    </xf>
    <xf numFmtId="0" fontId="4" fillId="0" borderId="11" xfId="0" applyFont="1" applyBorder="1" applyAlignment="1">
      <alignment horizontal="center" vertical="center" textRotation="180"/>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xf numFmtId="9" fontId="3" fillId="0" borderId="0" xfId="1" applyFont="1" applyFill="1" applyBorder="1" applyAlignment="1">
      <alignment horizontal="center" vertical="center" wrapText="1"/>
    </xf>
    <xf numFmtId="0" fontId="2" fillId="0" borderId="18" xfId="0" applyFont="1" applyBorder="1" applyAlignment="1">
      <alignment horizontal="left"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0" xfId="0" applyFont="1" applyAlignment="1">
      <alignment horizontal="center" vertical="center" wrapText="1"/>
    </xf>
    <xf numFmtId="0" fontId="4" fillId="4" borderId="17" xfId="0" applyFont="1" applyFill="1" applyBorder="1" applyAlignment="1">
      <alignment horizontal="center" vertical="center" wrapText="1"/>
    </xf>
    <xf numFmtId="0" fontId="4" fillId="0" borderId="0" xfId="0" applyFont="1" applyAlignment="1">
      <alignment horizontal="center" wrapText="1"/>
    </xf>
    <xf numFmtId="0" fontId="0" fillId="0" borderId="15" xfId="0" applyBorder="1"/>
    <xf numFmtId="0" fontId="4" fillId="0" borderId="17" xfId="0" applyFont="1" applyBorder="1" applyAlignment="1">
      <alignment vertical="center" wrapText="1"/>
    </xf>
    <xf numFmtId="0" fontId="4" fillId="0" borderId="1" xfId="0" applyFont="1" applyBorder="1" applyAlignment="1">
      <alignment vertical="center" wrapText="1"/>
    </xf>
    <xf numFmtId="0" fontId="4" fillId="0" borderId="12" xfId="0" applyFont="1" applyBorder="1" applyAlignment="1">
      <alignment vertical="center" wrapText="1"/>
    </xf>
    <xf numFmtId="0" fontId="7" fillId="0" borderId="18" xfId="0" applyFont="1" applyBorder="1" applyAlignment="1">
      <alignment horizontal="right"/>
    </xf>
    <xf numFmtId="9" fontId="7" fillId="2" borderId="20" xfId="1" applyFont="1" applyFill="1" applyBorder="1" applyAlignment="1">
      <alignment horizontal="center" vertical="center" wrapText="1"/>
    </xf>
    <xf numFmtId="0" fontId="4" fillId="0" borderId="28" xfId="0" applyFont="1" applyBorder="1" applyAlignment="1">
      <alignment horizontal="left" vertical="center"/>
    </xf>
    <xf numFmtId="0" fontId="4" fillId="3" borderId="29"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3" borderId="27" xfId="0" applyFont="1" applyFill="1" applyBorder="1" applyAlignment="1">
      <alignment horizontal="center" vertical="center" wrapText="1"/>
    </xf>
    <xf numFmtId="0" fontId="4" fillId="0" borderId="2" xfId="0" applyFont="1" applyBorder="1" applyAlignment="1">
      <alignment horizontal="left" vertical="center"/>
    </xf>
    <xf numFmtId="0" fontId="4" fillId="3" borderId="6" xfId="0" applyFont="1" applyFill="1" applyBorder="1" applyAlignment="1">
      <alignment horizontal="center" vertical="center" wrapText="1"/>
    </xf>
    <xf numFmtId="0" fontId="0" fillId="0" borderId="2" xfId="0" applyBorder="1" applyAlignment="1">
      <alignment horizontal="left" vertical="center"/>
    </xf>
    <xf numFmtId="2" fontId="4" fillId="0" borderId="2" xfId="0" applyNumberFormat="1" applyFont="1" applyBorder="1" applyAlignment="1">
      <alignment horizontal="left" vertical="center"/>
    </xf>
    <xf numFmtId="0" fontId="0" fillId="0" borderId="30" xfId="0" applyBorder="1" applyAlignment="1">
      <alignment horizontal="left" vertical="center"/>
    </xf>
    <xf numFmtId="0" fontId="3" fillId="2" borderId="9" xfId="0" applyFont="1" applyFill="1" applyBorder="1" applyAlignment="1">
      <alignment horizontal="center" vertical="center" wrapText="1"/>
    </xf>
    <xf numFmtId="9" fontId="3" fillId="0" borderId="31" xfId="1" applyFont="1" applyFill="1" applyBorder="1" applyAlignment="1">
      <alignment horizontal="center" vertical="center" wrapText="1"/>
    </xf>
    <xf numFmtId="0" fontId="3" fillId="0" borderId="26" xfId="0" applyFont="1" applyBorder="1" applyAlignment="1">
      <alignment horizontal="right"/>
    </xf>
    <xf numFmtId="0" fontId="2" fillId="2" borderId="2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3" fillId="0" borderId="30" xfId="0" applyFont="1" applyBorder="1" applyAlignment="1">
      <alignment horizontal="right"/>
    </xf>
    <xf numFmtId="0" fontId="2" fillId="0" borderId="21" xfId="0" applyFont="1" applyBorder="1" applyAlignment="1">
      <alignment horizontal="center" vertical="center" wrapText="1"/>
    </xf>
    <xf numFmtId="9" fontId="0" fillId="0" borderId="0" xfId="1" applyFont="1"/>
    <xf numFmtId="1" fontId="0" fillId="0" borderId="0" xfId="1" applyNumberFormat="1" applyFont="1"/>
    <xf numFmtId="0" fontId="4" fillId="0" borderId="7" xfId="0" applyFont="1" applyBorder="1" applyAlignment="1">
      <alignment horizontal="center" vertical="center" wrapText="1"/>
    </xf>
    <xf numFmtId="2" fontId="0" fillId="0" borderId="0" xfId="2" applyNumberFormat="1" applyFont="1"/>
    <xf numFmtId="0" fontId="9" fillId="0" borderId="0" xfId="0" applyFont="1"/>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0" borderId="0" xfId="0" applyFont="1"/>
    <xf numFmtId="0" fontId="1" fillId="0" borderId="0" xfId="0" applyFont="1" applyAlignment="1">
      <alignment horizontal="center" vertical="center" wrapText="1"/>
    </xf>
    <xf numFmtId="0" fontId="5" fillId="0" borderId="0" xfId="0" applyFont="1" applyAlignment="1">
      <alignment vertical="center"/>
    </xf>
    <xf numFmtId="0" fontId="2" fillId="0" borderId="0" xfId="0" applyFont="1" applyAlignment="1">
      <alignment vertical="center" wrapText="1"/>
    </xf>
    <xf numFmtId="0" fontId="2" fillId="4" borderId="4" xfId="0" applyFont="1" applyFill="1" applyBorder="1" applyAlignment="1">
      <alignment vertical="center"/>
    </xf>
    <xf numFmtId="0" fontId="1" fillId="4" borderId="16" xfId="0" applyFont="1" applyFill="1" applyBorder="1" applyAlignment="1">
      <alignment horizontal="center" vertical="center" wrapText="1"/>
    </xf>
    <xf numFmtId="0" fontId="1" fillId="0" borderId="5" xfId="0" applyFont="1" applyBorder="1" applyAlignment="1">
      <alignment vertical="center"/>
    </xf>
    <xf numFmtId="0" fontId="0" fillId="0" borderId="5" xfId="0" applyBorder="1" applyAlignment="1">
      <alignment wrapText="1"/>
    </xf>
    <xf numFmtId="0" fontId="0" fillId="4" borderId="36" xfId="0" applyFill="1" applyBorder="1" applyAlignment="1">
      <alignment horizontal="left" wrapText="1"/>
    </xf>
    <xf numFmtId="0" fontId="0" fillId="4" borderId="16" xfId="0" applyFill="1" applyBorder="1" applyAlignment="1">
      <alignment horizontal="left" wrapText="1"/>
    </xf>
    <xf numFmtId="0" fontId="2" fillId="4" borderId="28" xfId="0" applyFont="1" applyFill="1" applyBorder="1" applyAlignment="1">
      <alignment vertical="center"/>
    </xf>
    <xf numFmtId="0" fontId="2" fillId="4" borderId="2" xfId="0" applyFont="1" applyFill="1" applyBorder="1" applyAlignment="1">
      <alignment vertical="center"/>
    </xf>
    <xf numFmtId="0" fontId="0" fillId="4" borderId="17" xfId="0" applyFill="1" applyBorder="1" applyAlignment="1">
      <alignment horizontal="left" wrapText="1"/>
    </xf>
    <xf numFmtId="0" fontId="0" fillId="4" borderId="12" xfId="0" applyFill="1" applyBorder="1" applyAlignment="1">
      <alignment horizontal="left" wrapText="1"/>
    </xf>
    <xf numFmtId="0" fontId="2" fillId="0" borderId="0" xfId="0" applyFont="1" applyAlignment="1">
      <alignment vertical="center"/>
    </xf>
    <xf numFmtId="0" fontId="0" fillId="0" borderId="0" xfId="0" applyAlignment="1">
      <alignment horizontal="left" wrapText="1"/>
    </xf>
    <xf numFmtId="0" fontId="0" fillId="4" borderId="38" xfId="0" applyFill="1" applyBorder="1" applyAlignment="1">
      <alignment horizontal="left" wrapText="1"/>
    </xf>
    <xf numFmtId="0" fontId="0" fillId="4" borderId="39" xfId="0" applyFill="1" applyBorder="1" applyAlignment="1">
      <alignment horizontal="left" wrapText="1"/>
    </xf>
    <xf numFmtId="0" fontId="1" fillId="4"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3" fillId="5" borderId="13" xfId="0" applyFont="1" applyFill="1" applyBorder="1" applyAlignment="1">
      <alignment horizontal="center" vertical="center"/>
    </xf>
    <xf numFmtId="0" fontId="2" fillId="5" borderId="12" xfId="0" applyFont="1" applyFill="1" applyBorder="1" applyAlignment="1">
      <alignment horizontal="center" vertical="center"/>
    </xf>
    <xf numFmtId="9" fontId="3" fillId="5" borderId="12" xfId="1" applyFont="1" applyFill="1" applyBorder="1" applyAlignment="1">
      <alignment horizontal="center" vertical="center"/>
    </xf>
    <xf numFmtId="0" fontId="3" fillId="5" borderId="12" xfId="0" applyFont="1" applyFill="1" applyBorder="1" applyAlignment="1">
      <alignment horizontal="center" vertical="center"/>
    </xf>
    <xf numFmtId="0" fontId="0" fillId="5" borderId="1" xfId="0" applyFill="1" applyBorder="1"/>
    <xf numFmtId="1" fontId="0" fillId="5" borderId="1" xfId="1" applyNumberFormat="1" applyFont="1" applyFill="1" applyBorder="1"/>
    <xf numFmtId="0" fontId="2" fillId="2" borderId="1" xfId="0" applyFont="1" applyFill="1" applyBorder="1"/>
    <xf numFmtId="1" fontId="2" fillId="2" borderId="1" xfId="1" applyNumberFormat="1" applyFont="1" applyFill="1" applyBorder="1"/>
    <xf numFmtId="1" fontId="3" fillId="5" borderId="12" xfId="0" applyNumberFormat="1" applyFont="1" applyFill="1" applyBorder="1" applyAlignment="1">
      <alignment horizontal="center" vertical="center"/>
    </xf>
    <xf numFmtId="0" fontId="10" fillId="4" borderId="34" xfId="0" applyFont="1" applyFill="1" applyBorder="1"/>
    <xf numFmtId="0" fontId="11" fillId="4" borderId="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0" fillId="8" borderId="0" xfId="0" applyFill="1" applyAlignment="1">
      <alignment wrapText="1"/>
    </xf>
    <xf numFmtId="0" fontId="2" fillId="8" borderId="0" xfId="0" applyFont="1" applyFill="1"/>
    <xf numFmtId="0" fontId="12" fillId="0" borderId="0" xfId="0" applyFont="1" applyAlignment="1">
      <alignment wrapText="1"/>
    </xf>
    <xf numFmtId="0" fontId="14" fillId="9" borderId="17" xfId="0" applyFont="1" applyFill="1" applyBorder="1" applyAlignment="1">
      <alignment horizontal="left" vertical="center" wrapText="1"/>
    </xf>
    <xf numFmtId="0" fontId="14" fillId="9" borderId="33" xfId="0" applyFont="1" applyFill="1" applyBorder="1" applyAlignment="1">
      <alignment horizontal="left" vertical="center" wrapText="1"/>
    </xf>
    <xf numFmtId="0" fontId="15" fillId="10" borderId="45" xfId="0" applyFont="1" applyFill="1" applyBorder="1" applyAlignment="1">
      <alignment horizontal="left" vertical="top" wrapText="1"/>
    </xf>
    <xf numFmtId="0" fontId="15" fillId="10" borderId="46" xfId="0" applyFont="1" applyFill="1" applyBorder="1" applyAlignment="1">
      <alignment horizontal="left" vertical="top" wrapText="1"/>
    </xf>
    <xf numFmtId="0" fontId="15" fillId="10" borderId="47" xfId="0" applyFont="1" applyFill="1" applyBorder="1" applyAlignment="1">
      <alignment horizontal="left" vertical="top" wrapText="1"/>
    </xf>
    <xf numFmtId="0" fontId="15" fillId="10" borderId="48" xfId="0" applyFont="1" applyFill="1" applyBorder="1" applyAlignment="1">
      <alignment horizontal="left" vertical="top" wrapText="1"/>
    </xf>
    <xf numFmtId="9" fontId="3" fillId="5" borderId="25" xfId="1" applyFont="1" applyFill="1" applyBorder="1" applyAlignment="1">
      <alignment horizontal="center" vertical="center"/>
    </xf>
    <xf numFmtId="9" fontId="3" fillId="5" borderId="23" xfId="1" applyFont="1" applyFill="1" applyBorder="1" applyAlignment="1">
      <alignment horizontal="center" vertical="center"/>
    </xf>
    <xf numFmtId="9" fontId="3" fillId="5" borderId="24" xfId="1" applyFont="1" applyFill="1" applyBorder="1" applyAlignment="1">
      <alignment horizontal="center" vertical="center"/>
    </xf>
    <xf numFmtId="0" fontId="2" fillId="5" borderId="25"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1" fontId="3" fillId="5" borderId="25" xfId="0" applyNumberFormat="1" applyFont="1" applyFill="1" applyBorder="1" applyAlignment="1">
      <alignment horizontal="center" vertical="center"/>
    </xf>
    <xf numFmtId="0" fontId="4" fillId="0" borderId="10" xfId="0" applyFont="1" applyBorder="1" applyAlignment="1">
      <alignment horizontal="center" vertical="center" textRotation="180"/>
    </xf>
    <xf numFmtId="0" fontId="0" fillId="0" borderId="10" xfId="0" applyBorder="1" applyAlignment="1">
      <alignment horizontal="center" vertical="center" textRotation="180"/>
    </xf>
    <xf numFmtId="0" fontId="3" fillId="5" borderId="43"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42" xfId="0" applyFont="1" applyFill="1" applyBorder="1" applyAlignment="1">
      <alignment horizontal="center" vertical="center"/>
    </xf>
    <xf numFmtId="0" fontId="0" fillId="4" borderId="17" xfId="0" applyFill="1" applyBorder="1" applyAlignment="1">
      <alignment wrapText="1"/>
    </xf>
    <xf numFmtId="0" fontId="0" fillId="4" borderId="12" xfId="0" applyFill="1" applyBorder="1" applyAlignment="1">
      <alignment wrapText="1"/>
    </xf>
    <xf numFmtId="0" fontId="2" fillId="5" borderId="43" xfId="0" applyFont="1" applyFill="1" applyBorder="1" applyAlignment="1">
      <alignment horizontal="center" vertical="center"/>
    </xf>
    <xf numFmtId="9" fontId="3" fillId="7" borderId="25" xfId="1" applyFont="1" applyFill="1" applyBorder="1" applyAlignment="1">
      <alignment horizontal="center" vertical="center"/>
    </xf>
    <xf numFmtId="9" fontId="3" fillId="7" borderId="24" xfId="1" applyFont="1" applyFill="1" applyBorder="1" applyAlignment="1">
      <alignment horizontal="center" vertical="center"/>
    </xf>
    <xf numFmtId="1" fontId="3" fillId="5" borderId="23" xfId="1" applyNumberFormat="1" applyFont="1" applyFill="1" applyBorder="1" applyAlignment="1">
      <alignment horizontal="center" vertical="center"/>
    </xf>
    <xf numFmtId="1" fontId="3" fillId="5" borderId="24" xfId="1" applyNumberFormat="1" applyFont="1" applyFill="1" applyBorder="1" applyAlignment="1">
      <alignment horizontal="center" vertical="center"/>
    </xf>
    <xf numFmtId="1" fontId="3" fillId="7" borderId="25" xfId="1" applyNumberFormat="1" applyFont="1" applyFill="1" applyBorder="1" applyAlignment="1">
      <alignment horizontal="center" vertical="center"/>
    </xf>
    <xf numFmtId="1" fontId="3" fillId="7" borderId="24" xfId="1" applyNumberFormat="1" applyFont="1" applyFill="1" applyBorder="1" applyAlignment="1">
      <alignment horizontal="center" vertical="center"/>
    </xf>
    <xf numFmtId="0" fontId="2" fillId="5" borderId="22" xfId="0" applyFont="1" applyFill="1" applyBorder="1" applyAlignment="1">
      <alignment horizontal="center" vertical="center"/>
    </xf>
    <xf numFmtId="1" fontId="3" fillId="5" borderId="25" xfId="1" applyNumberFormat="1" applyFont="1" applyFill="1" applyBorder="1" applyAlignment="1">
      <alignment horizontal="center" vertical="center"/>
    </xf>
    <xf numFmtId="0" fontId="11" fillId="4" borderId="31" xfId="0" applyFont="1" applyFill="1" applyBorder="1" applyAlignment="1">
      <alignment horizontal="left" vertical="top"/>
    </xf>
    <xf numFmtId="0" fontId="11" fillId="4" borderId="0" xfId="0" applyFont="1" applyFill="1" applyAlignment="1">
      <alignment horizontal="left" vertical="top"/>
    </xf>
    <xf numFmtId="0" fontId="11" fillId="4" borderId="15" xfId="0" applyFont="1" applyFill="1" applyBorder="1" applyAlignment="1">
      <alignment horizontal="left" vertical="top"/>
    </xf>
    <xf numFmtId="0" fontId="11" fillId="4" borderId="35" xfId="0" applyFont="1" applyFill="1" applyBorder="1" applyAlignment="1">
      <alignment horizontal="left" vertical="top"/>
    </xf>
    <xf numFmtId="0" fontId="11" fillId="4" borderId="32" xfId="0" applyFont="1" applyFill="1" applyBorder="1" applyAlignment="1">
      <alignment horizontal="left" vertical="top"/>
    </xf>
    <xf numFmtId="0" fontId="11" fillId="4" borderId="16" xfId="0" applyFont="1" applyFill="1" applyBorder="1" applyAlignment="1">
      <alignment horizontal="left" vertical="top"/>
    </xf>
    <xf numFmtId="0" fontId="0" fillId="4" borderId="38" xfId="0" applyFill="1" applyBorder="1" applyAlignment="1">
      <alignment wrapText="1"/>
    </xf>
    <xf numFmtId="0" fontId="0" fillId="4" borderId="39" xfId="0" applyFill="1" applyBorder="1" applyAlignment="1">
      <alignment wrapText="1"/>
    </xf>
    <xf numFmtId="0" fontId="0" fillId="4" borderId="40" xfId="0" applyFill="1" applyBorder="1" applyAlignment="1">
      <alignment wrapText="1"/>
    </xf>
    <xf numFmtId="0" fontId="0" fillId="4" borderId="13" xfId="0" applyFill="1" applyBorder="1" applyAlignment="1">
      <alignment wrapText="1"/>
    </xf>
    <xf numFmtId="0" fontId="4" fillId="0" borderId="1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2" xfId="0" applyFont="1" applyBorder="1" applyAlignment="1">
      <alignment horizontal="center" vertical="center" textRotation="180"/>
    </xf>
    <xf numFmtId="0" fontId="4" fillId="0" borderId="23" xfId="0" applyFont="1" applyBorder="1" applyAlignment="1">
      <alignment horizontal="center" vertical="center" textRotation="180"/>
    </xf>
    <xf numFmtId="0" fontId="4" fillId="0" borderId="24" xfId="0" applyFont="1" applyBorder="1" applyAlignment="1">
      <alignment horizontal="center" vertical="center" textRotation="180"/>
    </xf>
    <xf numFmtId="0" fontId="2" fillId="5" borderId="14" xfId="0" applyFont="1" applyFill="1" applyBorder="1" applyAlignment="1">
      <alignment horizontal="center" vertical="center"/>
    </xf>
    <xf numFmtId="0" fontId="3" fillId="7" borderId="43" xfId="0" applyFont="1" applyFill="1" applyBorder="1" applyAlignment="1">
      <alignment horizontal="center" vertical="center"/>
    </xf>
    <xf numFmtId="0" fontId="3" fillId="7" borderId="42"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4" xfId="0" applyFont="1" applyFill="1" applyBorder="1" applyAlignment="1">
      <alignment horizontal="center" vertical="center"/>
    </xf>
    <xf numFmtId="0" fontId="4" fillId="0" borderId="25" xfId="0" applyFont="1" applyBorder="1" applyAlignment="1">
      <alignment horizontal="center" vertical="center" textRotation="180"/>
    </xf>
    <xf numFmtId="1" fontId="3" fillId="5" borderId="23" xfId="0" applyNumberFormat="1" applyFont="1" applyFill="1" applyBorder="1" applyAlignment="1">
      <alignment horizontal="center" vertical="center"/>
    </xf>
    <xf numFmtId="9" fontId="3" fillId="7" borderId="25" xfId="0" applyNumberFormat="1" applyFont="1" applyFill="1" applyBorder="1" applyAlignment="1">
      <alignment horizontal="center" vertical="center"/>
    </xf>
    <xf numFmtId="0" fontId="6" fillId="0" borderId="0" xfId="3" applyFont="1"/>
    <xf numFmtId="0" fontId="1" fillId="0" borderId="0" xfId="3" applyAlignment="1">
      <alignment wrapText="1"/>
    </xf>
    <xf numFmtId="0" fontId="1" fillId="0" borderId="0" xfId="3"/>
    <xf numFmtId="0" fontId="2" fillId="4" borderId="28" xfId="3" applyFont="1" applyFill="1" applyBorder="1" applyAlignment="1">
      <alignment vertical="center"/>
    </xf>
    <xf numFmtId="0" fontId="1" fillId="4" borderId="38" xfId="3" applyFill="1" applyBorder="1" applyAlignment="1">
      <alignment wrapText="1"/>
    </xf>
    <xf numFmtId="0" fontId="1" fillId="4" borderId="39" xfId="3" applyFill="1" applyBorder="1" applyAlignment="1">
      <alignment wrapText="1"/>
    </xf>
    <xf numFmtId="0" fontId="2" fillId="4" borderId="2" xfId="3" applyFont="1" applyFill="1" applyBorder="1" applyAlignment="1">
      <alignment vertical="center"/>
    </xf>
    <xf numFmtId="0" fontId="1" fillId="4" borderId="17" xfId="3" applyFill="1" applyBorder="1" applyAlignment="1">
      <alignment wrapText="1"/>
    </xf>
    <xf numFmtId="0" fontId="1" fillId="4" borderId="12" xfId="3" applyFill="1" applyBorder="1" applyAlignment="1">
      <alignment wrapText="1"/>
    </xf>
    <xf numFmtId="0" fontId="2" fillId="4" borderId="4" xfId="3" applyFont="1" applyFill="1" applyBorder="1" applyAlignment="1">
      <alignment vertical="center"/>
    </xf>
    <xf numFmtId="0" fontId="1" fillId="4" borderId="40" xfId="3" applyFill="1" applyBorder="1" applyAlignment="1">
      <alignment wrapText="1"/>
    </xf>
    <xf numFmtId="0" fontId="1" fillId="4" borderId="13" xfId="3" applyFill="1" applyBorder="1" applyAlignment="1">
      <alignment wrapText="1"/>
    </xf>
    <xf numFmtId="0" fontId="1" fillId="0" borderId="5" xfId="3" applyBorder="1" applyAlignment="1">
      <alignment vertical="center"/>
    </xf>
    <xf numFmtId="0" fontId="1" fillId="0" borderId="5" xfId="3" applyBorder="1" applyAlignment="1">
      <alignment wrapText="1"/>
    </xf>
    <xf numFmtId="0" fontId="5" fillId="0" borderId="0" xfId="3" applyFont="1" applyAlignment="1">
      <alignment vertical="center"/>
    </xf>
    <xf numFmtId="0" fontId="2" fillId="0" borderId="0" xfId="3" applyFont="1" applyAlignment="1">
      <alignment vertical="center" wrapText="1"/>
    </xf>
    <xf numFmtId="0" fontId="2" fillId="0" borderId="0" xfId="3" applyFont="1" applyAlignment="1">
      <alignment wrapText="1"/>
    </xf>
    <xf numFmtId="0" fontId="1" fillId="3" borderId="27" xfId="3" applyFill="1" applyBorder="1" applyAlignment="1">
      <alignment horizontal="center" vertical="center" wrapText="1"/>
    </xf>
    <xf numFmtId="0" fontId="1" fillId="0" borderId="0" xfId="3" applyAlignment="1">
      <alignment horizontal="center" wrapText="1"/>
    </xf>
    <xf numFmtId="0" fontId="1" fillId="6" borderId="9" xfId="3" applyFill="1" applyBorder="1" applyAlignment="1">
      <alignment horizontal="center" vertical="center" wrapText="1"/>
    </xf>
    <xf numFmtId="0" fontId="1" fillId="4" borderId="9" xfId="3" applyFill="1" applyBorder="1" applyAlignment="1">
      <alignment horizontal="center" vertical="center" wrapText="1"/>
    </xf>
    <xf numFmtId="0" fontId="1" fillId="0" borderId="0" xfId="3" applyAlignment="1">
      <alignment horizontal="center" vertical="center" wrapText="1"/>
    </xf>
    <xf numFmtId="0" fontId="1" fillId="4" borderId="16" xfId="3" applyFill="1" applyBorder="1" applyAlignment="1">
      <alignment horizontal="center" vertical="center" wrapText="1"/>
    </xf>
    <xf numFmtId="0" fontId="2" fillId="0" borderId="18" xfId="3" applyFont="1" applyBorder="1" applyAlignment="1">
      <alignment horizontal="left" vertical="center"/>
    </xf>
    <xf numFmtId="0" fontId="2" fillId="0" borderId="19" xfId="3" applyFont="1" applyBorder="1" applyAlignment="1">
      <alignment horizontal="center" vertical="center" wrapText="1"/>
    </xf>
    <xf numFmtId="0" fontId="2" fillId="0" borderId="20" xfId="3" applyFont="1" applyBorder="1" applyAlignment="1">
      <alignment horizontal="center" vertical="center" wrapText="1"/>
    </xf>
    <xf numFmtId="0" fontId="2" fillId="0" borderId="21" xfId="3" applyFont="1" applyBorder="1" applyAlignment="1">
      <alignment horizontal="center" vertical="center" wrapText="1"/>
    </xf>
    <xf numFmtId="0" fontId="1" fillId="0" borderId="22" xfId="3" applyBorder="1" applyAlignment="1">
      <alignment horizontal="center" vertical="center" textRotation="180"/>
    </xf>
    <xf numFmtId="0" fontId="1" fillId="0" borderId="28" xfId="3" applyBorder="1" applyAlignment="1">
      <alignment horizontal="left" vertical="center"/>
    </xf>
    <xf numFmtId="0" fontId="1" fillId="3" borderId="29" xfId="3" applyFill="1" applyBorder="1" applyAlignment="1">
      <alignment horizontal="center" vertical="center" wrapText="1"/>
    </xf>
    <xf numFmtId="0" fontId="1" fillId="0" borderId="29" xfId="3" applyBorder="1" applyAlignment="1">
      <alignment horizontal="center" vertical="center" wrapText="1"/>
    </xf>
    <xf numFmtId="0" fontId="2" fillId="5" borderId="14" xfId="3" applyFont="1" applyFill="1" applyBorder="1" applyAlignment="1">
      <alignment horizontal="center" vertical="center"/>
    </xf>
    <xf numFmtId="0" fontId="2" fillId="5" borderId="22" xfId="3" applyFont="1" applyFill="1" applyBorder="1" applyAlignment="1">
      <alignment horizontal="center" vertical="center"/>
    </xf>
    <xf numFmtId="0" fontId="1" fillId="5" borderId="1" xfId="3" applyFill="1" applyBorder="1"/>
    <xf numFmtId="0" fontId="1" fillId="0" borderId="23" xfId="3" applyBorder="1" applyAlignment="1">
      <alignment horizontal="center" vertical="center" textRotation="180"/>
    </xf>
    <xf numFmtId="0" fontId="1" fillId="0" borderId="2" xfId="3" applyBorder="1" applyAlignment="1">
      <alignment horizontal="left" vertical="center"/>
    </xf>
    <xf numFmtId="0" fontId="1" fillId="3" borderId="41" xfId="3" applyFill="1" applyBorder="1" applyAlignment="1">
      <alignment horizontal="center" vertical="center" wrapText="1"/>
    </xf>
    <xf numFmtId="0" fontId="1" fillId="0" borderId="1" xfId="3" applyBorder="1" applyAlignment="1">
      <alignment horizontal="center" vertical="center" wrapText="1"/>
    </xf>
    <xf numFmtId="0" fontId="1" fillId="3" borderId="9" xfId="3" applyFill="1" applyBorder="1" applyAlignment="1">
      <alignment horizontal="center" vertical="center" wrapText="1"/>
    </xf>
    <xf numFmtId="0" fontId="2" fillId="5" borderId="15" xfId="3" applyFont="1" applyFill="1" applyBorder="1" applyAlignment="1">
      <alignment horizontal="center" vertical="center"/>
    </xf>
    <xf numFmtId="0" fontId="2" fillId="5" borderId="23" xfId="3" applyFont="1" applyFill="1" applyBorder="1" applyAlignment="1">
      <alignment horizontal="center" vertical="center"/>
    </xf>
    <xf numFmtId="0" fontId="1" fillId="0" borderId="24" xfId="3" applyBorder="1" applyAlignment="1">
      <alignment horizontal="center" vertical="center" textRotation="180"/>
    </xf>
    <xf numFmtId="0" fontId="2" fillId="5" borderId="42" xfId="3" applyFont="1" applyFill="1" applyBorder="1" applyAlignment="1">
      <alignment horizontal="center" vertical="center"/>
    </xf>
    <xf numFmtId="0" fontId="2" fillId="5" borderId="24" xfId="3" applyFont="1" applyFill="1" applyBorder="1" applyAlignment="1">
      <alignment horizontal="center" vertical="center"/>
    </xf>
    <xf numFmtId="0" fontId="1" fillId="0" borderId="25" xfId="3" applyBorder="1" applyAlignment="1">
      <alignment horizontal="center" vertical="center" textRotation="180"/>
    </xf>
    <xf numFmtId="0" fontId="1" fillId="6" borderId="1" xfId="3" applyFill="1" applyBorder="1" applyAlignment="1">
      <alignment horizontal="center" vertical="center" wrapText="1"/>
    </xf>
    <xf numFmtId="0" fontId="2" fillId="5" borderId="43" xfId="3" applyFont="1" applyFill="1" applyBorder="1" applyAlignment="1">
      <alignment horizontal="center" vertical="center"/>
    </xf>
    <xf numFmtId="0" fontId="2" fillId="5" borderId="25" xfId="3" applyFont="1" applyFill="1" applyBorder="1" applyAlignment="1">
      <alignment horizontal="center" vertical="center"/>
    </xf>
    <xf numFmtId="1" fontId="2" fillId="5" borderId="25" xfId="3" applyNumberFormat="1" applyFont="1" applyFill="1" applyBorder="1" applyAlignment="1">
      <alignment horizontal="center" vertical="center"/>
    </xf>
    <xf numFmtId="9" fontId="2" fillId="5" borderId="25" xfId="1" applyFont="1" applyFill="1" applyBorder="1" applyAlignment="1">
      <alignment horizontal="center" vertical="center"/>
    </xf>
    <xf numFmtId="1" fontId="2" fillId="5" borderId="25" xfId="1" applyNumberFormat="1" applyFont="1" applyFill="1" applyBorder="1" applyAlignment="1">
      <alignment horizontal="center" vertical="center"/>
    </xf>
    <xf numFmtId="9" fontId="2" fillId="5" borderId="23" xfId="1" applyFont="1" applyFill="1" applyBorder="1" applyAlignment="1">
      <alignment horizontal="center" vertical="center"/>
    </xf>
    <xf numFmtId="1" fontId="2" fillId="5" borderId="23" xfId="1" applyNumberFormat="1" applyFont="1" applyFill="1" applyBorder="1" applyAlignment="1">
      <alignment horizontal="center" vertical="center"/>
    </xf>
    <xf numFmtId="9" fontId="2" fillId="5" borderId="24" xfId="1" applyFont="1" applyFill="1" applyBorder="1" applyAlignment="1">
      <alignment horizontal="center" vertical="center"/>
    </xf>
    <xf numFmtId="1" fontId="2" fillId="5" borderId="24" xfId="1" applyNumberFormat="1" applyFont="1" applyFill="1" applyBorder="1" applyAlignment="1">
      <alignment horizontal="center" vertical="center"/>
    </xf>
    <xf numFmtId="0" fontId="1" fillId="0" borderId="10" xfId="3" applyBorder="1" applyAlignment="1">
      <alignment horizontal="center" vertical="center" textRotation="180"/>
    </xf>
    <xf numFmtId="1" fontId="2" fillId="5" borderId="23" xfId="3" applyNumberFormat="1" applyFont="1" applyFill="1" applyBorder="1" applyAlignment="1">
      <alignment horizontal="center" vertical="center"/>
    </xf>
    <xf numFmtId="0" fontId="2" fillId="7" borderId="43" xfId="3" applyFont="1" applyFill="1" applyBorder="1" applyAlignment="1">
      <alignment horizontal="center" vertical="center"/>
    </xf>
    <xf numFmtId="0" fontId="2" fillId="7" borderId="25" xfId="3" applyFont="1" applyFill="1" applyBorder="1" applyAlignment="1">
      <alignment horizontal="center" vertical="center"/>
    </xf>
    <xf numFmtId="9" fontId="2" fillId="7" borderId="25" xfId="3" applyNumberFormat="1" applyFont="1" applyFill="1" applyBorder="1" applyAlignment="1">
      <alignment horizontal="center" vertical="center"/>
    </xf>
    <xf numFmtId="9" fontId="2" fillId="7" borderId="25" xfId="1" applyFont="1" applyFill="1" applyBorder="1" applyAlignment="1">
      <alignment horizontal="center" vertical="center"/>
    </xf>
    <xf numFmtId="1" fontId="2" fillId="7" borderId="25" xfId="1" applyNumberFormat="1" applyFont="1" applyFill="1" applyBorder="1" applyAlignment="1">
      <alignment horizontal="center" vertical="center"/>
    </xf>
    <xf numFmtId="0" fontId="2" fillId="7" borderId="42" xfId="3" applyFont="1" applyFill="1" applyBorder="1" applyAlignment="1">
      <alignment horizontal="center" vertical="center"/>
    </xf>
    <xf numFmtId="0" fontId="2" fillId="7" borderId="24" xfId="3" applyFont="1" applyFill="1" applyBorder="1" applyAlignment="1">
      <alignment horizontal="center" vertical="center"/>
    </xf>
    <xf numFmtId="9" fontId="2" fillId="7" borderId="24" xfId="1" applyFont="1" applyFill="1" applyBorder="1" applyAlignment="1">
      <alignment horizontal="center" vertical="center"/>
    </xf>
    <xf numFmtId="1" fontId="2" fillId="7" borderId="24" xfId="1" applyNumberFormat="1" applyFont="1" applyFill="1" applyBorder="1" applyAlignment="1">
      <alignment horizontal="center" vertical="center"/>
    </xf>
    <xf numFmtId="0" fontId="1" fillId="0" borderId="10" xfId="3" applyBorder="1" applyAlignment="1">
      <alignment horizontal="center" vertical="center" textRotation="180"/>
    </xf>
    <xf numFmtId="0" fontId="2" fillId="5" borderId="12" xfId="3" applyFont="1" applyFill="1" applyBorder="1" applyAlignment="1">
      <alignment horizontal="center" vertical="center"/>
    </xf>
    <xf numFmtId="1" fontId="2" fillId="5" borderId="12" xfId="3" applyNumberFormat="1" applyFont="1" applyFill="1" applyBorder="1" applyAlignment="1">
      <alignment horizontal="center" vertical="center"/>
    </xf>
    <xf numFmtId="9" fontId="2" fillId="5" borderId="12" xfId="1" applyFont="1" applyFill="1" applyBorder="1" applyAlignment="1">
      <alignment horizontal="center" vertical="center"/>
    </xf>
    <xf numFmtId="2" fontId="0" fillId="0" borderId="0" xfId="4" applyNumberFormat="1" applyFont="1"/>
    <xf numFmtId="0" fontId="1" fillId="0" borderId="17" xfId="3" applyBorder="1" applyAlignment="1">
      <alignment horizontal="center" vertical="center" wrapText="1"/>
    </xf>
    <xf numFmtId="0" fontId="1" fillId="0" borderId="37" xfId="3" applyBorder="1" applyAlignment="1">
      <alignment horizontal="center" vertical="center" wrapText="1"/>
    </xf>
    <xf numFmtId="0" fontId="1" fillId="0" borderId="33" xfId="3" applyBorder="1" applyAlignment="1">
      <alignment horizontal="center" vertical="center" wrapText="1"/>
    </xf>
    <xf numFmtId="0" fontId="1" fillId="4" borderId="17" xfId="3" applyFill="1" applyBorder="1" applyAlignment="1">
      <alignment horizontal="center" vertical="center" wrapText="1"/>
    </xf>
    <xf numFmtId="0" fontId="1" fillId="0" borderId="17" xfId="3" applyBorder="1" applyAlignment="1">
      <alignment vertical="center" wrapText="1"/>
    </xf>
    <xf numFmtId="0" fontId="1" fillId="0" borderId="1" xfId="3" applyBorder="1" applyAlignment="1">
      <alignment vertical="center" wrapText="1"/>
    </xf>
    <xf numFmtId="0" fontId="1" fillId="0" borderId="12" xfId="3" applyBorder="1" applyAlignment="1">
      <alignment vertical="center" wrapText="1"/>
    </xf>
    <xf numFmtId="0" fontId="9" fillId="0" borderId="0" xfId="3" applyFont="1"/>
    <xf numFmtId="2" fontId="1" fillId="0" borderId="2" xfId="3" applyNumberFormat="1" applyBorder="1" applyAlignment="1">
      <alignment horizontal="left" vertical="center"/>
    </xf>
    <xf numFmtId="0" fontId="1" fillId="0" borderId="11" xfId="3" applyBorder="1" applyAlignment="1">
      <alignment horizontal="center" vertical="center" textRotation="180"/>
    </xf>
    <xf numFmtId="0" fontId="1" fillId="0" borderId="30" xfId="3" applyBorder="1" applyAlignment="1">
      <alignment horizontal="left" vertical="center"/>
    </xf>
    <xf numFmtId="0" fontId="1" fillId="0" borderId="3" xfId="3" applyBorder="1" applyAlignment="1">
      <alignment horizontal="center" vertical="center" wrapText="1"/>
    </xf>
    <xf numFmtId="0" fontId="1" fillId="3" borderId="44" xfId="3" applyFill="1" applyBorder="1" applyAlignment="1">
      <alignment horizontal="center" vertical="center" wrapText="1"/>
    </xf>
    <xf numFmtId="0" fontId="1" fillId="0" borderId="7" xfId="3" applyBorder="1" applyAlignment="1">
      <alignment horizontal="center" vertical="center" wrapText="1"/>
    </xf>
    <xf numFmtId="0" fontId="2" fillId="5" borderId="13" xfId="3" applyFont="1" applyFill="1" applyBorder="1" applyAlignment="1">
      <alignment horizontal="center" vertical="center"/>
    </xf>
    <xf numFmtId="0" fontId="2" fillId="0" borderId="26" xfId="3" applyFont="1" applyBorder="1" applyAlignment="1">
      <alignment horizontal="right"/>
    </xf>
    <xf numFmtId="0" fontId="2" fillId="2" borderId="29" xfId="3" applyFont="1" applyFill="1" applyBorder="1" applyAlignment="1">
      <alignment horizontal="center" vertical="center" wrapText="1"/>
    </xf>
    <xf numFmtId="0" fontId="2" fillId="2" borderId="27" xfId="3" applyFont="1" applyFill="1" applyBorder="1" applyAlignment="1">
      <alignment horizontal="center" vertical="center" wrapText="1"/>
    </xf>
    <xf numFmtId="0" fontId="1" fillId="0" borderId="5" xfId="3" applyBorder="1"/>
    <xf numFmtId="0" fontId="2" fillId="0" borderId="2" xfId="3" applyFont="1" applyBorder="1" applyAlignment="1">
      <alignment horizontal="right"/>
    </xf>
    <xf numFmtId="0" fontId="2" fillId="2" borderId="1"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2" fillId="0" borderId="30" xfId="3" applyFont="1" applyBorder="1" applyAlignment="1">
      <alignment horizontal="right"/>
    </xf>
    <xf numFmtId="9" fontId="2" fillId="2" borderId="3" xfId="1" applyFont="1" applyFill="1" applyBorder="1" applyAlignment="1">
      <alignment horizontal="center" vertical="center" wrapText="1"/>
    </xf>
    <xf numFmtId="9" fontId="2" fillId="2" borderId="7" xfId="1" applyFont="1" applyFill="1" applyBorder="1" applyAlignment="1">
      <alignment horizontal="center" vertical="center" wrapText="1"/>
    </xf>
    <xf numFmtId="0" fontId="1" fillId="0" borderId="15" xfId="3" applyBorder="1"/>
    <xf numFmtId="0" fontId="2" fillId="0" borderId="8" xfId="3" applyFont="1" applyBorder="1" applyAlignment="1">
      <alignment horizontal="right"/>
    </xf>
    <xf numFmtId="0" fontId="2" fillId="2" borderId="9" xfId="3" applyFont="1" applyFill="1" applyBorder="1" applyAlignment="1">
      <alignment horizontal="center" vertical="center" wrapText="1"/>
    </xf>
    <xf numFmtId="9" fontId="2" fillId="0" borderId="31" xfId="1" applyFont="1" applyFill="1" applyBorder="1" applyAlignment="1">
      <alignment horizontal="center" vertical="center" wrapText="1"/>
    </xf>
    <xf numFmtId="9" fontId="2" fillId="0" borderId="0" xfId="1" applyFont="1" applyFill="1" applyBorder="1" applyAlignment="1">
      <alignment horizontal="center" vertical="center" wrapText="1"/>
    </xf>
    <xf numFmtId="0" fontId="7" fillId="0" borderId="18" xfId="3" applyFont="1" applyBorder="1" applyAlignment="1">
      <alignment horizontal="right"/>
    </xf>
    <xf numFmtId="0" fontId="10" fillId="4" borderId="34" xfId="3" applyFont="1" applyFill="1" applyBorder="1"/>
    <xf numFmtId="0" fontId="11" fillId="4" borderId="5" xfId="3" applyFont="1" applyFill="1" applyBorder="1" applyAlignment="1">
      <alignment horizontal="center" vertical="center" wrapText="1"/>
    </xf>
    <xf numFmtId="0" fontId="11" fillId="4" borderId="14" xfId="3" applyFont="1" applyFill="1" applyBorder="1" applyAlignment="1">
      <alignment horizontal="center" vertical="center" wrapText="1"/>
    </xf>
    <xf numFmtId="0" fontId="11" fillId="4" borderId="31" xfId="3" applyFont="1" applyFill="1" applyBorder="1" applyAlignment="1">
      <alignment horizontal="left" vertical="top"/>
    </xf>
    <xf numFmtId="0" fontId="11" fillId="4" borderId="0" xfId="3" applyFont="1" applyFill="1" applyAlignment="1">
      <alignment horizontal="left" vertical="top"/>
    </xf>
    <xf numFmtId="0" fontId="11" fillId="4" borderId="15" xfId="3" applyFont="1" applyFill="1" applyBorder="1" applyAlignment="1">
      <alignment horizontal="left" vertical="top"/>
    </xf>
    <xf numFmtId="0" fontId="11" fillId="4" borderId="35" xfId="3" applyFont="1" applyFill="1" applyBorder="1" applyAlignment="1">
      <alignment horizontal="left" vertical="top"/>
    </xf>
    <xf numFmtId="0" fontId="11" fillId="4" borderId="32" xfId="3" applyFont="1" applyFill="1" applyBorder="1" applyAlignment="1">
      <alignment horizontal="left" vertical="top"/>
    </xf>
    <xf numFmtId="0" fontId="11" fillId="4" borderId="16" xfId="3" applyFont="1" applyFill="1" applyBorder="1" applyAlignment="1">
      <alignment horizontal="left" vertical="top"/>
    </xf>
    <xf numFmtId="0" fontId="1" fillId="4" borderId="38" xfId="3" applyFill="1" applyBorder="1" applyAlignment="1">
      <alignment horizontal="left" wrapText="1"/>
    </xf>
    <xf numFmtId="0" fontId="1" fillId="4" borderId="39" xfId="3" applyFill="1" applyBorder="1" applyAlignment="1">
      <alignment horizontal="left" wrapText="1"/>
    </xf>
    <xf numFmtId="0" fontId="1" fillId="4" borderId="17" xfId="3" applyFill="1" applyBorder="1" applyAlignment="1">
      <alignment horizontal="left" wrapText="1"/>
    </xf>
    <xf numFmtId="0" fontId="1" fillId="4" borderId="12" xfId="3" applyFill="1" applyBorder="1" applyAlignment="1">
      <alignment horizontal="left" wrapText="1"/>
    </xf>
    <xf numFmtId="0" fontId="1" fillId="4" borderId="36" xfId="3" applyFill="1" applyBorder="1" applyAlignment="1">
      <alignment horizontal="left" wrapText="1"/>
    </xf>
    <xf numFmtId="0" fontId="1" fillId="4" borderId="16" xfId="3" applyFill="1" applyBorder="1" applyAlignment="1">
      <alignment horizontal="left" wrapText="1"/>
    </xf>
    <xf numFmtId="0" fontId="2" fillId="0" borderId="0" xfId="3" applyFont="1" applyAlignment="1">
      <alignment vertical="center"/>
    </xf>
    <xf numFmtId="0" fontId="1" fillId="0" borderId="0" xfId="3" applyAlignment="1">
      <alignment horizontal="left" wrapText="1"/>
    </xf>
    <xf numFmtId="0" fontId="2" fillId="8" borderId="0" xfId="3" applyFont="1" applyFill="1"/>
    <xf numFmtId="0" fontId="1" fillId="8" borderId="0" xfId="3" applyFill="1" applyAlignment="1">
      <alignment wrapText="1"/>
    </xf>
    <xf numFmtId="0" fontId="5" fillId="0" borderId="0" xfId="3" applyFont="1"/>
    <xf numFmtId="0" fontId="1" fillId="3" borderId="1" xfId="3" applyFill="1" applyBorder="1" applyAlignment="1">
      <alignment horizontal="center" vertical="center" wrapText="1"/>
    </xf>
    <xf numFmtId="0" fontId="1" fillId="3" borderId="6" xfId="3" applyFill="1" applyBorder="1" applyAlignment="1">
      <alignment horizontal="center" vertical="center" wrapText="1"/>
    </xf>
    <xf numFmtId="0" fontId="1" fillId="3" borderId="3" xfId="3" applyFill="1" applyBorder="1" applyAlignment="1">
      <alignment horizontal="center" vertical="center" wrapText="1"/>
    </xf>
    <xf numFmtId="0" fontId="2" fillId="0" borderId="0" xfId="3" applyFont="1"/>
    <xf numFmtId="0" fontId="2" fillId="2" borderId="1" xfId="3" applyFont="1" applyFill="1" applyBorder="1"/>
  </cellXfs>
  <cellStyles count="5">
    <cellStyle name="Currency 2" xfId="2" xr:uid="{A7210F9C-5DD3-4FDE-A444-4106ED8A6CF0}"/>
    <cellStyle name="Currency 2 2" xfId="4" xr:uid="{B02B45DD-3FFF-47E2-ACCD-5EC0D2108A45}"/>
    <cellStyle name="Normal" xfId="0" builtinId="0"/>
    <cellStyle name="Normal 2" xfId="3" xr:uid="{85C92BC3-0081-4D8A-BEAD-77290616F4DE}"/>
    <cellStyle name="Percent" xfId="1" builtinId="5"/>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0</xdr:row>
      <xdr:rowOff>36195</xdr:rowOff>
    </xdr:from>
    <xdr:to>
      <xdr:col>2</xdr:col>
      <xdr:colOff>2133599</xdr:colOff>
      <xdr:row>2</xdr:row>
      <xdr:rowOff>101207</xdr:rowOff>
    </xdr:to>
    <xdr:pic>
      <xdr:nvPicPr>
        <xdr:cNvPr id="4" name="Picture 3" descr="UKGBC - The UK Green Building Council">
          <a:extLst>
            <a:ext uri="{FF2B5EF4-FFF2-40B4-BE49-F238E27FC236}">
              <a16:creationId xmlns:a16="http://schemas.microsoft.com/office/drawing/2014/main" id="{A6ADA04F-95C9-4B0E-A1A6-DE979A9308C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752" b="24082"/>
        <a:stretch/>
      </xdr:blipFill>
      <xdr:spPr bwMode="auto">
        <a:xfrm>
          <a:off x="8391525" y="36195"/>
          <a:ext cx="2105024" cy="1169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D16E2-4B6E-41D9-A0FF-C6920D2D0413}">
  <dimension ref="B2:C6"/>
  <sheetViews>
    <sheetView showGridLines="0" tabSelected="1" workbookViewId="0">
      <selection activeCell="B5" sqref="B5:C6"/>
    </sheetView>
  </sheetViews>
  <sheetFormatPr defaultRowHeight="13.2"/>
  <cols>
    <col min="2" max="2" width="113.109375" customWidth="1"/>
    <col min="3" max="3" width="33.109375" customWidth="1"/>
    <col min="5" max="5" width="8.88671875" customWidth="1"/>
  </cols>
  <sheetData>
    <row r="2" spans="2:3" ht="73.8">
      <c r="B2" s="93" t="s">
        <v>127</v>
      </c>
    </row>
    <row r="4" spans="2:3" ht="15.6">
      <c r="B4" s="94" t="s">
        <v>120</v>
      </c>
      <c r="C4" s="95"/>
    </row>
    <row r="5" spans="2:3" ht="409.6" customHeight="1">
      <c r="B5" s="96" t="s">
        <v>123</v>
      </c>
      <c r="C5" s="97"/>
    </row>
    <row r="6" spans="2:3" ht="225.6" customHeight="1">
      <c r="B6" s="98"/>
      <c r="C6" s="99"/>
    </row>
  </sheetData>
  <mergeCells count="2">
    <mergeCell ref="B4:C4"/>
    <mergeCell ref="B5:C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C30AA-11B8-4218-9DDA-3BB0763B763C}">
  <dimension ref="B2:AW81"/>
  <sheetViews>
    <sheetView zoomScale="70" zoomScaleNormal="70" workbookViewId="0">
      <selection activeCell="G9" sqref="G9"/>
    </sheetView>
  </sheetViews>
  <sheetFormatPr defaultColWidth="9.109375" defaultRowHeight="13.2"/>
  <cols>
    <col min="1" max="1" width="2.6640625" style="150" customWidth="1"/>
    <col min="2" max="2" width="9.109375" style="150"/>
    <col min="3" max="3" width="68.5546875" style="150" customWidth="1"/>
    <col min="4" max="22" width="10.77734375" style="149" customWidth="1"/>
    <col min="23" max="32" width="10.6640625" style="150" hidden="1" customWidth="1"/>
    <col min="33" max="35" width="9.109375" style="150" hidden="1" customWidth="1"/>
    <col min="36" max="36" width="18.21875" style="150" hidden="1" customWidth="1"/>
    <col min="37" max="37" width="17.6640625" style="150" hidden="1" customWidth="1"/>
    <col min="38" max="38" width="18.21875" style="150" hidden="1" customWidth="1"/>
    <col min="39" max="39" width="18.6640625" style="150" hidden="1" customWidth="1"/>
    <col min="40" max="40" width="18.21875" style="150" hidden="1" customWidth="1"/>
    <col min="41" max="41" width="18.6640625" style="150" hidden="1" customWidth="1"/>
    <col min="42" max="42" width="18.21875" style="150" hidden="1" customWidth="1"/>
    <col min="43" max="43" width="18.6640625" style="150" hidden="1" customWidth="1"/>
    <col min="44" max="44" width="18.21875" style="150" hidden="1" customWidth="1"/>
    <col min="45" max="45" width="18.6640625" style="150" hidden="1" customWidth="1"/>
    <col min="46" max="46" width="18.21875" style="150" hidden="1" customWidth="1"/>
    <col min="47" max="47" width="18.6640625" style="150" hidden="1" customWidth="1"/>
    <col min="48" max="48" width="18.21875" style="150" hidden="1" customWidth="1"/>
    <col min="49" max="49" width="18.6640625" style="150" hidden="1" customWidth="1"/>
    <col min="50" max="16384" width="9.109375" style="150"/>
  </cols>
  <sheetData>
    <row r="2" spans="3:32" ht="28.2">
      <c r="C2" s="148" t="str">
        <f>'Input Sheet - Retail'!C2</f>
        <v>UKGBC EC Scope Table - Retail</v>
      </c>
    </row>
    <row r="3" spans="3:32" ht="13.8" thickBot="1"/>
    <row r="4" spans="3:32" ht="13.2" customHeight="1">
      <c r="C4" s="151" t="s">
        <v>114</v>
      </c>
      <c r="D4" s="259">
        <f>'Input Sheet - Retail'!D4</f>
        <v>0</v>
      </c>
      <c r="E4" s="260"/>
    </row>
    <row r="5" spans="3:32" ht="13.2" customHeight="1">
      <c r="C5" s="154" t="s">
        <v>115</v>
      </c>
      <c r="D5" s="261">
        <f>'Input Sheet - Retail'!D5</f>
        <v>0</v>
      </c>
      <c r="E5" s="262"/>
    </row>
    <row r="6" spans="3:32" ht="13.2" customHeight="1">
      <c r="C6" s="154" t="s">
        <v>112</v>
      </c>
      <c r="D6" s="261">
        <f>'Input Sheet - Retail'!D6</f>
        <v>0</v>
      </c>
      <c r="E6" s="262"/>
    </row>
    <row r="7" spans="3:32" ht="13.2" customHeight="1" thickBot="1">
      <c r="C7" s="157" t="s">
        <v>113</v>
      </c>
      <c r="D7" s="263">
        <f>'Input Sheet - Retail'!D7</f>
        <v>0</v>
      </c>
      <c r="E7" s="264"/>
    </row>
    <row r="8" spans="3:32" ht="13.2" customHeight="1">
      <c r="C8" s="265"/>
      <c r="D8" s="266"/>
      <c r="E8" s="266"/>
      <c r="H8" s="267" t="s">
        <v>119</v>
      </c>
      <c r="I8" s="268"/>
      <c r="J8" s="268"/>
    </row>
    <row r="9" spans="3:32" ht="16.2" thickBot="1">
      <c r="C9" s="269" t="s">
        <v>28</v>
      </c>
      <c r="D9" s="164"/>
      <c r="E9" s="164"/>
      <c r="F9" s="164"/>
      <c r="G9" s="164"/>
    </row>
    <row r="10" spans="3:32">
      <c r="C10" s="151" t="s">
        <v>111</v>
      </c>
      <c r="D10" s="165"/>
      <c r="E10" s="166"/>
      <c r="F10" s="164"/>
      <c r="G10" s="164"/>
    </row>
    <row r="11" spans="3:32">
      <c r="C11" s="154" t="s">
        <v>109</v>
      </c>
      <c r="D11" s="167"/>
      <c r="E11" s="166"/>
      <c r="F11" s="164"/>
      <c r="G11" s="164"/>
    </row>
    <row r="12" spans="3:32">
      <c r="C12" s="154" t="s">
        <v>117</v>
      </c>
      <c r="D12" s="168" t="s">
        <v>107</v>
      </c>
      <c r="E12" s="169"/>
      <c r="F12" s="164"/>
      <c r="G12" s="164"/>
    </row>
    <row r="13" spans="3:32" ht="13.8" thickBot="1">
      <c r="C13" s="157" t="s">
        <v>116</v>
      </c>
      <c r="D13" s="170" t="s">
        <v>108</v>
      </c>
      <c r="E13" s="169"/>
      <c r="G13" s="150"/>
    </row>
    <row r="14" spans="3:32">
      <c r="E14" s="169"/>
    </row>
    <row r="15" spans="3:32" ht="13.8" thickBot="1">
      <c r="Y15" s="150" t="s">
        <v>104</v>
      </c>
      <c r="AD15" s="150" t="s">
        <v>104</v>
      </c>
    </row>
    <row r="16" spans="3:32" ht="79.8" thickBot="1">
      <c r="C16" s="171" t="s">
        <v>0</v>
      </c>
      <c r="D16" s="172" t="s">
        <v>1</v>
      </c>
      <c r="E16" s="172" t="s">
        <v>88</v>
      </c>
      <c r="F16" s="172" t="s">
        <v>2</v>
      </c>
      <c r="G16" s="172" t="s">
        <v>3</v>
      </c>
      <c r="H16" s="172" t="s">
        <v>4</v>
      </c>
      <c r="I16" s="172" t="s">
        <v>5</v>
      </c>
      <c r="J16" s="172" t="s">
        <v>6</v>
      </c>
      <c r="K16" s="172" t="s">
        <v>7</v>
      </c>
      <c r="L16" s="172" t="s">
        <v>8</v>
      </c>
      <c r="M16" s="172" t="s">
        <v>9</v>
      </c>
      <c r="N16" s="172" t="s">
        <v>10</v>
      </c>
      <c r="O16" s="172" t="s">
        <v>11</v>
      </c>
      <c r="P16" s="172" t="s">
        <v>12</v>
      </c>
      <c r="Q16" s="172" t="s">
        <v>87</v>
      </c>
      <c r="R16" s="172" t="s">
        <v>13</v>
      </c>
      <c r="S16" s="172" t="s">
        <v>14</v>
      </c>
      <c r="T16" s="172" t="s">
        <v>15</v>
      </c>
      <c r="U16" s="172" t="s">
        <v>16</v>
      </c>
      <c r="V16" s="173" t="s">
        <v>17</v>
      </c>
      <c r="W16" s="174" t="s">
        <v>95</v>
      </c>
      <c r="X16" s="174" t="s">
        <v>91</v>
      </c>
      <c r="Y16" s="174" t="s">
        <v>90</v>
      </c>
      <c r="Z16" s="174" t="s">
        <v>89</v>
      </c>
      <c r="AA16" s="174" t="s">
        <v>105</v>
      </c>
      <c r="AB16" s="174" t="s">
        <v>96</v>
      </c>
      <c r="AC16" s="174" t="s">
        <v>92</v>
      </c>
      <c r="AD16" s="174" t="s">
        <v>93</v>
      </c>
      <c r="AE16" s="174" t="s">
        <v>94</v>
      </c>
      <c r="AF16" s="174" t="s">
        <v>105</v>
      </c>
    </row>
    <row r="17" spans="2:49">
      <c r="B17" s="175" t="s">
        <v>72</v>
      </c>
      <c r="C17" s="176" t="s">
        <v>62</v>
      </c>
      <c r="D17" s="177"/>
      <c r="E17" s="177"/>
      <c r="F17" s="177"/>
      <c r="G17" s="177"/>
      <c r="H17" s="177"/>
      <c r="I17" s="178"/>
      <c r="J17" s="178"/>
      <c r="K17" s="178"/>
      <c r="L17" s="178"/>
      <c r="M17" s="178"/>
      <c r="N17" s="178"/>
      <c r="O17" s="178"/>
      <c r="P17" s="178"/>
      <c r="Q17" s="178"/>
      <c r="R17" s="178"/>
      <c r="S17" s="177"/>
      <c r="T17" s="177"/>
      <c r="U17" s="177"/>
      <c r="V17" s="165"/>
      <c r="W17" s="180" t="s">
        <v>102</v>
      </c>
      <c r="X17" s="180" t="s">
        <v>102</v>
      </c>
      <c r="Y17" s="180" t="s">
        <v>102</v>
      </c>
      <c r="Z17" s="180" t="s">
        <v>102</v>
      </c>
      <c r="AA17" s="180" t="s">
        <v>102</v>
      </c>
      <c r="AB17" s="180" t="s">
        <v>102</v>
      </c>
      <c r="AC17" s="180" t="s">
        <v>102</v>
      </c>
      <c r="AD17" s="180" t="s">
        <v>102</v>
      </c>
      <c r="AE17" s="180" t="s">
        <v>102</v>
      </c>
      <c r="AF17" s="180" t="s">
        <v>102</v>
      </c>
      <c r="AJ17" s="181" t="str">
        <f>'Master Copy - Retail'!AJ17</f>
        <v>% GLA Benchmarks</v>
      </c>
      <c r="AL17" s="181" t="str">
        <f>'Master Copy - Retail'!AL17</f>
        <v>% GLA Benchmarks</v>
      </c>
      <c r="AN17" s="181" t="str">
        <f>'Master Copy - Retail'!AN17</f>
        <v>% GLA Benchmarks</v>
      </c>
      <c r="AP17" s="181" t="str">
        <f>'Master Copy - Retail'!AP17</f>
        <v>% GLA Benchmarks</v>
      </c>
      <c r="AR17" s="181" t="str">
        <f>'Master Copy - Retail'!AR17</f>
        <v>% GLA Benchmarks</v>
      </c>
      <c r="AT17" s="181" t="str">
        <f>'Master Copy - Retail'!AT17</f>
        <v>% GLA Benchmarks</v>
      </c>
      <c r="AV17" s="181" t="str">
        <f>'Master Copy - Retail'!AV17</f>
        <v>% GLA Benchmarks</v>
      </c>
    </row>
    <row r="18" spans="2:49">
      <c r="B18" s="182"/>
      <c r="C18" s="183" t="s">
        <v>61</v>
      </c>
      <c r="D18" s="270"/>
      <c r="E18" s="270"/>
      <c r="F18" s="270"/>
      <c r="G18" s="270"/>
      <c r="H18" s="270"/>
      <c r="I18" s="185"/>
      <c r="J18" s="185"/>
      <c r="K18" s="185"/>
      <c r="L18" s="185"/>
      <c r="M18" s="185"/>
      <c r="N18" s="185"/>
      <c r="O18" s="185"/>
      <c r="P18" s="185"/>
      <c r="Q18" s="185"/>
      <c r="R18" s="270"/>
      <c r="S18" s="270"/>
      <c r="T18" s="270"/>
      <c r="U18" s="270"/>
      <c r="V18" s="271"/>
      <c r="W18" s="188"/>
      <c r="X18" s="188"/>
      <c r="Y18" s="188"/>
      <c r="Z18" s="188"/>
      <c r="AA18" s="188"/>
      <c r="AB18" s="188"/>
      <c r="AC18" s="188"/>
      <c r="AD18" s="188"/>
      <c r="AE18" s="188"/>
      <c r="AF18" s="188"/>
      <c r="AI18" s="181" t="str">
        <f>'Master Copy - Retail'!AI18</f>
        <v>Minimum</v>
      </c>
      <c r="AJ18" s="181" t="s">
        <v>81</v>
      </c>
      <c r="AK18" s="181" t="s">
        <v>81</v>
      </c>
      <c r="AL18" s="181" t="s">
        <v>71</v>
      </c>
      <c r="AM18" s="181" t="s">
        <v>71</v>
      </c>
      <c r="AN18" s="181" t="str">
        <f>'Master Copy - Retail'!AN18</f>
        <v>Façade</v>
      </c>
      <c r="AO18" s="181" t="str">
        <f>'Master Copy - Retail'!AO18</f>
        <v>Façade</v>
      </c>
      <c r="AP18" s="181" t="str">
        <f>'Master Copy - Retail'!AP18</f>
        <v>Finishes</v>
      </c>
      <c r="AQ18" s="181" t="str">
        <f>'Master Copy - Retail'!AQ18</f>
        <v>Finishes</v>
      </c>
      <c r="AR18" s="181" t="str">
        <f>'Master Copy - Retail'!AR18</f>
        <v>FF&amp;E</v>
      </c>
      <c r="AS18" s="181" t="str">
        <f>'Master Copy - Retail'!AS18</f>
        <v>FF&amp;E</v>
      </c>
      <c r="AT18" s="181" t="str">
        <f>'Master Copy - Retail'!AT18</f>
        <v>Services</v>
      </c>
      <c r="AU18" s="181" t="str">
        <f>'Master Copy - Retail'!AU18</f>
        <v>Services</v>
      </c>
      <c r="AV18" s="181" t="str">
        <f>'Master Copy - Retail'!AV18</f>
        <v>External Works</v>
      </c>
      <c r="AW18" s="181" t="str">
        <f>'Master Copy - Retail'!AW18</f>
        <v>External Works</v>
      </c>
    </row>
    <row r="19" spans="2:49">
      <c r="B19" s="182"/>
      <c r="C19" s="183" t="s">
        <v>60</v>
      </c>
      <c r="D19" s="270"/>
      <c r="E19" s="270"/>
      <c r="F19" s="270"/>
      <c r="G19" s="270"/>
      <c r="H19" s="270"/>
      <c r="I19" s="185"/>
      <c r="J19" s="185"/>
      <c r="K19" s="185"/>
      <c r="L19" s="185"/>
      <c r="M19" s="185"/>
      <c r="N19" s="185"/>
      <c r="O19" s="185"/>
      <c r="P19" s="185"/>
      <c r="Q19" s="185"/>
      <c r="R19" s="185"/>
      <c r="S19" s="270"/>
      <c r="T19" s="270"/>
      <c r="U19" s="270"/>
      <c r="V19" s="271"/>
      <c r="W19" s="188"/>
      <c r="X19" s="188"/>
      <c r="Y19" s="188"/>
      <c r="Z19" s="188"/>
      <c r="AA19" s="188"/>
      <c r="AB19" s="188"/>
      <c r="AC19" s="188"/>
      <c r="AD19" s="188"/>
      <c r="AE19" s="188"/>
      <c r="AF19" s="188"/>
      <c r="AH19" s="181" t="str">
        <f>'Master Copy - Retail'!AH19</f>
        <v>A1-A5</v>
      </c>
      <c r="AI19" s="181">
        <f>'Master Copy - Retail'!AI19</f>
        <v>850</v>
      </c>
      <c r="AJ19" s="84">
        <f>'Master Copy - Retail'!AJ19</f>
        <v>35</v>
      </c>
      <c r="AK19" s="181">
        <f>'Master Copy - Retail'!AK19</f>
        <v>297.5</v>
      </c>
      <c r="AL19" s="84">
        <f>'Master Copy - Retail'!AL19</f>
        <v>38</v>
      </c>
      <c r="AM19" s="181">
        <f>'Master Copy - Retail'!AM19</f>
        <v>323</v>
      </c>
      <c r="AN19" s="84">
        <f>'Master Copy - Retail'!AN19</f>
        <v>9</v>
      </c>
      <c r="AO19" s="181">
        <f>'Master Copy - Retail'!AO19</f>
        <v>76.5</v>
      </c>
      <c r="AP19" s="84">
        <f>'Master Copy - Retail'!AP19</f>
        <v>5</v>
      </c>
      <c r="AQ19" s="181">
        <f>'Master Copy - Retail'!AQ19</f>
        <v>42.5</v>
      </c>
      <c r="AR19" s="84">
        <f>'Master Copy - Retail'!AR19</f>
        <v>1</v>
      </c>
      <c r="AS19" s="181">
        <f>'Master Copy - Retail'!AS19</f>
        <v>8.5</v>
      </c>
      <c r="AT19" s="84">
        <f>'Master Copy - Retail'!AT19</f>
        <v>6</v>
      </c>
      <c r="AU19" s="181">
        <f>'Master Copy - Retail'!AU19</f>
        <v>51</v>
      </c>
      <c r="AV19" s="84">
        <f>'Master Copy - Retail'!AV19</f>
        <v>6</v>
      </c>
      <c r="AW19" s="181">
        <f>'Master Copy - Retail'!AW19</f>
        <v>51</v>
      </c>
    </row>
    <row r="20" spans="2:49">
      <c r="B20" s="182"/>
      <c r="C20" s="183" t="s">
        <v>59</v>
      </c>
      <c r="D20" s="270"/>
      <c r="E20" s="270"/>
      <c r="F20" s="270"/>
      <c r="G20" s="270"/>
      <c r="H20" s="270"/>
      <c r="I20" s="185"/>
      <c r="J20" s="185"/>
      <c r="K20" s="185"/>
      <c r="L20" s="185"/>
      <c r="M20" s="185"/>
      <c r="N20" s="185"/>
      <c r="O20" s="185"/>
      <c r="P20" s="185"/>
      <c r="Q20" s="185"/>
      <c r="R20" s="185"/>
      <c r="S20" s="270"/>
      <c r="T20" s="270"/>
      <c r="U20" s="270"/>
      <c r="V20" s="271"/>
      <c r="W20" s="188"/>
      <c r="X20" s="188"/>
      <c r="Y20" s="188"/>
      <c r="Z20" s="188"/>
      <c r="AA20" s="188"/>
      <c r="AB20" s="188"/>
      <c r="AC20" s="188"/>
      <c r="AD20" s="188"/>
      <c r="AE20" s="188"/>
      <c r="AF20" s="188"/>
      <c r="AH20" s="181" t="str">
        <f>'Master Copy - Retail'!AH20</f>
        <v>B-C</v>
      </c>
      <c r="AI20" s="181">
        <f>'Master Copy - Retail'!AI20</f>
        <v>200</v>
      </c>
      <c r="AJ20" s="84">
        <f>'Master Copy - Retail'!AJ20</f>
        <v>0</v>
      </c>
      <c r="AK20" s="181">
        <f>'Master Copy - Retail'!AK20</f>
        <v>0</v>
      </c>
      <c r="AL20" s="84">
        <f>'Master Copy - Retail'!AL20</f>
        <v>5</v>
      </c>
      <c r="AM20" s="181">
        <f>'Master Copy - Retail'!AM20</f>
        <v>10</v>
      </c>
      <c r="AN20" s="84">
        <f>'Master Copy - Retail'!AN20</f>
        <v>118</v>
      </c>
      <c r="AO20" s="181">
        <f>'Master Copy - Retail'!AO20</f>
        <v>236</v>
      </c>
      <c r="AP20" s="84">
        <f>'Master Copy - Retail'!AP20</f>
        <v>22</v>
      </c>
      <c r="AQ20" s="181">
        <f>'Master Copy - Retail'!AQ20</f>
        <v>44</v>
      </c>
      <c r="AR20" s="84">
        <f>'Master Copy - Retail'!AR20</f>
        <v>8</v>
      </c>
      <c r="AS20" s="181">
        <f>'Master Copy - Retail'!AS20</f>
        <v>16</v>
      </c>
      <c r="AT20" s="84">
        <f>'Master Copy - Retail'!AT20</f>
        <v>40</v>
      </c>
      <c r="AU20" s="181">
        <f>'Master Copy - Retail'!AU20</f>
        <v>80</v>
      </c>
      <c r="AV20" s="84">
        <f>'Master Copy - Retail'!AV20</f>
        <v>7</v>
      </c>
      <c r="AW20" s="181">
        <f>'Master Copy - Retail'!AW20</f>
        <v>14</v>
      </c>
    </row>
    <row r="21" spans="2:49">
      <c r="B21" s="182"/>
      <c r="C21" s="183" t="s">
        <v>58</v>
      </c>
      <c r="D21" s="270"/>
      <c r="E21" s="270"/>
      <c r="F21" s="270"/>
      <c r="G21" s="270"/>
      <c r="H21" s="270"/>
      <c r="I21" s="185"/>
      <c r="J21" s="185"/>
      <c r="K21" s="185"/>
      <c r="L21" s="185"/>
      <c r="M21" s="185"/>
      <c r="N21" s="185"/>
      <c r="O21" s="185"/>
      <c r="P21" s="185"/>
      <c r="Q21" s="185"/>
      <c r="R21" s="185"/>
      <c r="S21" s="270"/>
      <c r="T21" s="270"/>
      <c r="U21" s="270"/>
      <c r="V21" s="271"/>
      <c r="W21" s="188"/>
      <c r="X21" s="188"/>
      <c r="Y21" s="188"/>
      <c r="Z21" s="188"/>
      <c r="AA21" s="188"/>
      <c r="AB21" s="188"/>
      <c r="AC21" s="188"/>
      <c r="AD21" s="188"/>
      <c r="AE21" s="188"/>
      <c r="AF21" s="188"/>
      <c r="AH21" s="181" t="str">
        <f>'Master Copy - Retail'!AH21</f>
        <v>A-C</v>
      </c>
      <c r="AI21" s="181">
        <f>'Master Copy - Retail'!AI21</f>
        <v>1050</v>
      </c>
      <c r="AJ21" s="84">
        <f>'Master Copy - Retail'!AJ21</f>
        <v>28</v>
      </c>
      <c r="AK21" s="181">
        <f>'Master Copy - Retail'!AK21</f>
        <v>294</v>
      </c>
      <c r="AL21" s="84">
        <f>'Master Copy - Retail'!AL21</f>
        <v>32</v>
      </c>
      <c r="AM21" s="181">
        <f>'Master Copy - Retail'!AM21</f>
        <v>336</v>
      </c>
      <c r="AN21" s="84">
        <f>'Master Copy - Retail'!AN21</f>
        <v>11</v>
      </c>
      <c r="AO21" s="181">
        <f>'Master Copy - Retail'!AO21</f>
        <v>115.5</v>
      </c>
      <c r="AP21" s="84">
        <f>'Master Copy - Retail'!AP21</f>
        <v>8</v>
      </c>
      <c r="AQ21" s="181">
        <f>'Master Copy - Retail'!AQ21</f>
        <v>84</v>
      </c>
      <c r="AR21" s="84">
        <f>'Master Copy - Retail'!AR21</f>
        <v>2</v>
      </c>
      <c r="AS21" s="181">
        <f>'Master Copy - Retail'!AS21</f>
        <v>21</v>
      </c>
      <c r="AT21" s="84">
        <f>'Master Copy - Retail'!AT21</f>
        <v>13</v>
      </c>
      <c r="AU21" s="181">
        <f>'Master Copy - Retail'!AU21</f>
        <v>136.5</v>
      </c>
      <c r="AV21" s="84">
        <f>'Master Copy - Retail'!AV21</f>
        <v>6</v>
      </c>
      <c r="AW21" s="181">
        <f>'Master Copy - Retail'!AW21</f>
        <v>63</v>
      </c>
    </row>
    <row r="22" spans="2:49">
      <c r="B22" s="189"/>
      <c r="C22" s="183" t="s">
        <v>56</v>
      </c>
      <c r="D22" s="270"/>
      <c r="E22" s="270"/>
      <c r="F22" s="270"/>
      <c r="G22" s="270"/>
      <c r="H22" s="270"/>
      <c r="I22" s="185"/>
      <c r="J22" s="185"/>
      <c r="K22" s="185"/>
      <c r="L22" s="185"/>
      <c r="M22" s="185"/>
      <c r="N22" s="185"/>
      <c r="O22" s="185"/>
      <c r="P22" s="185"/>
      <c r="Q22" s="185"/>
      <c r="R22" s="185"/>
      <c r="S22" s="270"/>
      <c r="T22" s="270"/>
      <c r="U22" s="270"/>
      <c r="V22" s="271"/>
      <c r="W22" s="191"/>
      <c r="X22" s="191"/>
      <c r="Y22" s="191"/>
      <c r="Z22" s="191"/>
      <c r="AA22" s="191"/>
      <c r="AB22" s="191"/>
      <c r="AC22" s="191"/>
      <c r="AD22" s="191"/>
      <c r="AE22" s="191"/>
      <c r="AF22" s="191"/>
    </row>
    <row r="23" spans="2:49">
      <c r="B23" s="192" t="s">
        <v>81</v>
      </c>
      <c r="C23" s="183" t="s">
        <v>86</v>
      </c>
      <c r="D23" s="270"/>
      <c r="E23" s="270"/>
      <c r="F23" s="193">
        <f>IF('Input Sheet - Retail'!F23="Yes",$AL$47,0)</f>
        <v>0</v>
      </c>
      <c r="G23" s="193">
        <f>IF('Input Sheet - Retail'!G23="Yes",$AL$47,0)</f>
        <v>0</v>
      </c>
      <c r="H23" s="193">
        <f>IF('Input Sheet - Retail'!H23="Yes",$AL$47,0)</f>
        <v>0</v>
      </c>
      <c r="I23" s="193">
        <f>IF('Input Sheet - Retail'!I23="Yes",$AN$47,0)</f>
        <v>0</v>
      </c>
      <c r="J23" s="193">
        <f>IF('Input Sheet - Retail'!J23="Yes",$AN$47,0)</f>
        <v>0</v>
      </c>
      <c r="K23" s="193">
        <f>IF('Input Sheet - Retail'!K23="Yes",$AN$47,0)</f>
        <v>0</v>
      </c>
      <c r="L23" s="193">
        <f>IF('Input Sheet - Retail'!L23="Yes",$AN$47,0)</f>
        <v>0</v>
      </c>
      <c r="M23" s="193">
        <f>IF('Input Sheet - Retail'!M23="Yes",$AN$47,0)</f>
        <v>0</v>
      </c>
      <c r="N23" s="185"/>
      <c r="O23" s="185"/>
      <c r="P23" s="185"/>
      <c r="Q23" s="185"/>
      <c r="R23" s="185"/>
      <c r="S23" s="193">
        <f>IF('Input Sheet - Retail'!S23="Yes",$AN$47,0)</f>
        <v>0</v>
      </c>
      <c r="T23" s="193">
        <f>IF('Input Sheet - Retail'!T23="Yes",$AN$47,0)</f>
        <v>0</v>
      </c>
      <c r="U23" s="193">
        <f>IF('Input Sheet - Retail'!U23="Yes",$AN$47,0)</f>
        <v>0</v>
      </c>
      <c r="V23" s="271"/>
      <c r="W23" s="195">
        <f>COUNT(E23:H27)</f>
        <v>15</v>
      </c>
      <c r="X23" s="195">
        <f>SUM(F23:H27)</f>
        <v>0</v>
      </c>
      <c r="Y23" s="196">
        <f>AJ19</f>
        <v>35</v>
      </c>
      <c r="Z23" s="197">
        <f>X23/Y23</f>
        <v>0</v>
      </c>
      <c r="AA23" s="197">
        <f>AK19/AI21</f>
        <v>0.28333333333333333</v>
      </c>
      <c r="AB23" s="198">
        <f>COUNT(I23:M27,S23:U27)</f>
        <v>40</v>
      </c>
      <c r="AC23" s="195">
        <f>SUM(I23:M27,S23:U27)</f>
        <v>0</v>
      </c>
      <c r="AD23" s="196">
        <f>AJ20</f>
        <v>0</v>
      </c>
      <c r="AE23" s="197" t="e">
        <f>AC23/AD23</f>
        <v>#DIV/0!</v>
      </c>
      <c r="AF23" s="197">
        <f>AK20/AI21</f>
        <v>0</v>
      </c>
    </row>
    <row r="24" spans="2:49">
      <c r="B24" s="182"/>
      <c r="C24" s="183" t="s">
        <v>82</v>
      </c>
      <c r="D24" s="270"/>
      <c r="E24" s="270"/>
      <c r="F24" s="193">
        <f>IF('Input Sheet - Retail'!F24="Yes",$AL$47,0)</f>
        <v>0</v>
      </c>
      <c r="G24" s="193">
        <f>IF('Input Sheet - Retail'!G24="Yes",$AL$47,0)</f>
        <v>0</v>
      </c>
      <c r="H24" s="193">
        <f>IF('Input Sheet - Retail'!H24="Yes",$AL$47,0)</f>
        <v>0</v>
      </c>
      <c r="I24" s="193">
        <f>IF('Input Sheet - Retail'!I24="Yes",$AN$47,0)</f>
        <v>0</v>
      </c>
      <c r="J24" s="193">
        <f>IF('Input Sheet - Retail'!J24="Yes",$AN$47,0)</f>
        <v>0</v>
      </c>
      <c r="K24" s="193">
        <f>IF('Input Sheet - Retail'!K24="Yes",$AN$47,0)</f>
        <v>0</v>
      </c>
      <c r="L24" s="193">
        <f>IF('Input Sheet - Retail'!L24="Yes",$AN$47,0)</f>
        <v>0</v>
      </c>
      <c r="M24" s="193">
        <f>IF('Input Sheet - Retail'!M24="Yes",$AN$47,0)</f>
        <v>0</v>
      </c>
      <c r="N24" s="185"/>
      <c r="O24" s="185"/>
      <c r="P24" s="185"/>
      <c r="Q24" s="185"/>
      <c r="R24" s="185"/>
      <c r="S24" s="193">
        <f>IF('Input Sheet - Retail'!S24="Yes",$AN$47,0)</f>
        <v>0</v>
      </c>
      <c r="T24" s="193">
        <f>IF('Input Sheet - Retail'!T24="Yes",$AN$47,0)</f>
        <v>0</v>
      </c>
      <c r="U24" s="193">
        <f>IF('Input Sheet - Retail'!U24="Yes",$AN$47,0)</f>
        <v>0</v>
      </c>
      <c r="V24" s="271"/>
      <c r="W24" s="188"/>
      <c r="X24" s="188"/>
      <c r="Y24" s="188"/>
      <c r="Z24" s="199"/>
      <c r="AA24" s="199"/>
      <c r="AB24" s="200"/>
      <c r="AC24" s="188"/>
      <c r="AD24" s="188"/>
      <c r="AE24" s="199"/>
      <c r="AF24" s="199"/>
    </row>
    <row r="25" spans="2:49">
      <c r="B25" s="182"/>
      <c r="C25" s="183" t="s">
        <v>83</v>
      </c>
      <c r="D25" s="270"/>
      <c r="E25" s="270"/>
      <c r="F25" s="193">
        <f>IF('Input Sheet - Retail'!F25="Yes",$AL$47,0)</f>
        <v>0</v>
      </c>
      <c r="G25" s="193">
        <f>IF('Input Sheet - Retail'!G25="Yes",$AL$47,0)</f>
        <v>0</v>
      </c>
      <c r="H25" s="193">
        <f>IF('Input Sheet - Retail'!H25="Yes",$AL$47,0)</f>
        <v>0</v>
      </c>
      <c r="I25" s="193">
        <f>IF('Input Sheet - Retail'!I25="Yes",$AN$47,0)</f>
        <v>0</v>
      </c>
      <c r="J25" s="193">
        <f>IF('Input Sheet - Retail'!J25="Yes",$AN$47,0)</f>
        <v>0</v>
      </c>
      <c r="K25" s="193">
        <f>IF('Input Sheet - Retail'!K25="Yes",$AN$47,0)</f>
        <v>0</v>
      </c>
      <c r="L25" s="193">
        <f>IF('Input Sheet - Retail'!L25="Yes",$AN$47,0)</f>
        <v>0</v>
      </c>
      <c r="M25" s="193">
        <f>IF('Input Sheet - Retail'!M25="Yes",$AN$47,0)</f>
        <v>0</v>
      </c>
      <c r="N25" s="185"/>
      <c r="O25" s="185"/>
      <c r="P25" s="185"/>
      <c r="Q25" s="185"/>
      <c r="R25" s="185"/>
      <c r="S25" s="193">
        <f>IF('Input Sheet - Retail'!S25="Yes",$AN$47,0)</f>
        <v>0</v>
      </c>
      <c r="T25" s="193">
        <f>IF('Input Sheet - Retail'!T25="Yes",$AN$47,0)</f>
        <v>0</v>
      </c>
      <c r="U25" s="193">
        <f>IF('Input Sheet - Retail'!U25="Yes",$AN$47,0)</f>
        <v>0</v>
      </c>
      <c r="V25" s="271"/>
      <c r="W25" s="188"/>
      <c r="X25" s="188"/>
      <c r="Y25" s="188"/>
      <c r="Z25" s="199"/>
      <c r="AA25" s="199"/>
      <c r="AB25" s="200"/>
      <c r="AC25" s="188"/>
      <c r="AD25" s="188"/>
      <c r="AE25" s="199"/>
      <c r="AF25" s="199"/>
    </row>
    <row r="26" spans="2:49">
      <c r="B26" s="182"/>
      <c r="C26" s="183" t="s">
        <v>84</v>
      </c>
      <c r="D26" s="270"/>
      <c r="E26" s="270"/>
      <c r="F26" s="193">
        <f>IF('Input Sheet - Retail'!F26="Yes",$AL$47,0)</f>
        <v>0</v>
      </c>
      <c r="G26" s="193">
        <f>IF('Input Sheet - Retail'!G26="Yes",$AL$47,0)</f>
        <v>0</v>
      </c>
      <c r="H26" s="193">
        <f>IF('Input Sheet - Retail'!H26="Yes",$AL$47,0)</f>
        <v>0</v>
      </c>
      <c r="I26" s="193">
        <f>IF('Input Sheet - Retail'!I26="Yes",$AN$47,0)</f>
        <v>0</v>
      </c>
      <c r="J26" s="193">
        <f>IF('Input Sheet - Retail'!J26="Yes",$AN$47,0)</f>
        <v>0</v>
      </c>
      <c r="K26" s="193">
        <f>IF('Input Sheet - Retail'!K26="Yes",$AN$47,0)</f>
        <v>0</v>
      </c>
      <c r="L26" s="193">
        <f>IF('Input Sheet - Retail'!L26="Yes",$AN$47,0)</f>
        <v>0</v>
      </c>
      <c r="M26" s="193">
        <f>IF('Input Sheet - Retail'!M26="Yes",$AN$47,0)</f>
        <v>0</v>
      </c>
      <c r="N26" s="185"/>
      <c r="O26" s="185"/>
      <c r="P26" s="185"/>
      <c r="Q26" s="185"/>
      <c r="R26" s="185"/>
      <c r="S26" s="193">
        <f>IF('Input Sheet - Retail'!S26="Yes",$AN$47,0)</f>
        <v>0</v>
      </c>
      <c r="T26" s="193">
        <f>IF('Input Sheet - Retail'!T26="Yes",$AN$47,0)</f>
        <v>0</v>
      </c>
      <c r="U26" s="193">
        <f>IF('Input Sheet - Retail'!U26="Yes",$AN$47,0)</f>
        <v>0</v>
      </c>
      <c r="V26" s="271"/>
      <c r="W26" s="188"/>
      <c r="X26" s="188"/>
      <c r="Y26" s="188"/>
      <c r="Z26" s="199"/>
      <c r="AA26" s="199"/>
      <c r="AB26" s="200"/>
      <c r="AC26" s="188"/>
      <c r="AD26" s="188"/>
      <c r="AE26" s="199"/>
      <c r="AF26" s="199"/>
    </row>
    <row r="27" spans="2:49">
      <c r="B27" s="189"/>
      <c r="C27" s="183" t="s">
        <v>85</v>
      </c>
      <c r="D27" s="270"/>
      <c r="E27" s="270"/>
      <c r="F27" s="193">
        <f>IF('Input Sheet - Retail'!F27="Yes",$AL$47,0)</f>
        <v>0</v>
      </c>
      <c r="G27" s="193">
        <f>IF('Input Sheet - Retail'!G27="Yes",$AL$47,0)</f>
        <v>0</v>
      </c>
      <c r="H27" s="193">
        <f>IF('Input Sheet - Retail'!H27="Yes",$AL$47,0)</f>
        <v>0</v>
      </c>
      <c r="I27" s="193">
        <f>IF('Input Sheet - Retail'!I27="Yes",$AN$47,0)</f>
        <v>0</v>
      </c>
      <c r="J27" s="193">
        <f>IF('Input Sheet - Retail'!J27="Yes",$AN$47,0)</f>
        <v>0</v>
      </c>
      <c r="K27" s="193">
        <f>IF('Input Sheet - Retail'!K27="Yes",$AN$47,0)</f>
        <v>0</v>
      </c>
      <c r="L27" s="193">
        <f>IF('Input Sheet - Retail'!L27="Yes",$AN$47,0)</f>
        <v>0</v>
      </c>
      <c r="M27" s="193">
        <f>IF('Input Sheet - Retail'!M27="Yes",$AN$47,0)</f>
        <v>0</v>
      </c>
      <c r="N27" s="185"/>
      <c r="O27" s="185"/>
      <c r="P27" s="185"/>
      <c r="Q27" s="185"/>
      <c r="R27" s="185"/>
      <c r="S27" s="193">
        <f>IF('Input Sheet - Retail'!S27="Yes",$AN$47,0)</f>
        <v>0</v>
      </c>
      <c r="T27" s="193">
        <f>IF('Input Sheet - Retail'!T27="Yes",$AN$47,0)</f>
        <v>0</v>
      </c>
      <c r="U27" s="193">
        <f>IF('Input Sheet - Retail'!U27="Yes",$AN$47,0)</f>
        <v>0</v>
      </c>
      <c r="V27" s="271"/>
      <c r="W27" s="191"/>
      <c r="X27" s="191"/>
      <c r="Y27" s="191"/>
      <c r="Z27" s="201"/>
      <c r="AA27" s="201"/>
      <c r="AB27" s="202"/>
      <c r="AC27" s="191"/>
      <c r="AD27" s="191"/>
      <c r="AE27" s="201"/>
      <c r="AF27" s="201"/>
      <c r="AN27" s="149"/>
      <c r="AP27" s="149"/>
      <c r="AR27" s="149"/>
      <c r="AT27" s="149"/>
    </row>
    <row r="28" spans="2:49">
      <c r="B28" s="203" t="s">
        <v>71</v>
      </c>
      <c r="C28" s="183" t="s">
        <v>18</v>
      </c>
      <c r="D28" s="270"/>
      <c r="E28" s="270"/>
      <c r="F28" s="193">
        <f>IF('Input Sheet - Retail'!F28="Yes",$AL$48,0)</f>
        <v>0</v>
      </c>
      <c r="G28" s="193">
        <f>IF('Input Sheet - Retail'!G28="Yes",$AL$48,0)</f>
        <v>0</v>
      </c>
      <c r="H28" s="193">
        <f>IF('Input Sheet - Retail'!H28="Yes",$AL$48,0)</f>
        <v>0</v>
      </c>
      <c r="I28" s="193">
        <f>IF('Input Sheet - Retail'!I28="Yes",$AN$48,0)</f>
        <v>0</v>
      </c>
      <c r="J28" s="193">
        <f>IF('Input Sheet - Retail'!J28="Yes",$AN$48,0)</f>
        <v>0</v>
      </c>
      <c r="K28" s="193">
        <f>IF('Input Sheet - Retail'!K28="Yes",$AN$48,0)</f>
        <v>0</v>
      </c>
      <c r="L28" s="193">
        <f>IF('Input Sheet - Retail'!L28="Yes",$AN$48,0)</f>
        <v>0</v>
      </c>
      <c r="M28" s="193">
        <f>IF('Input Sheet - Retail'!M28="Yes",$AN$48,0)</f>
        <v>0</v>
      </c>
      <c r="N28" s="185"/>
      <c r="O28" s="185"/>
      <c r="P28" s="185"/>
      <c r="Q28" s="185"/>
      <c r="R28" s="185"/>
      <c r="S28" s="193">
        <f>IF('Input Sheet - Retail'!S28="Yes",$AN$48,0)</f>
        <v>0</v>
      </c>
      <c r="T28" s="193">
        <f>IF('Input Sheet - Retail'!T28="Yes",$AN$48,0)</f>
        <v>0</v>
      </c>
      <c r="U28" s="193">
        <f>IF('Input Sheet - Retail'!U28="Yes",$AN$48,0)</f>
        <v>0</v>
      </c>
      <c r="V28" s="271"/>
      <c r="W28" s="195">
        <f>COUNT(F28:H31,F34:H35)</f>
        <v>18</v>
      </c>
      <c r="X28" s="195">
        <f>SUM(F28:H31,F34:H35)</f>
        <v>0</v>
      </c>
      <c r="Y28" s="196">
        <f>AL19</f>
        <v>38</v>
      </c>
      <c r="Z28" s="197">
        <f>X28/Y28</f>
        <v>0</v>
      </c>
      <c r="AA28" s="197">
        <f>AM19/AI21</f>
        <v>0.30761904761904763</v>
      </c>
      <c r="AB28" s="198">
        <f>COUNT(I28:M31,I34:M35,S28:U31,S34:U35)</f>
        <v>48</v>
      </c>
      <c r="AC28" s="195">
        <f>SUM(I28:M31,I34:M35,S28:U31,S34:U35)</f>
        <v>0</v>
      </c>
      <c r="AD28" s="196">
        <f>AL20</f>
        <v>5</v>
      </c>
      <c r="AE28" s="197">
        <f>AC28/AD28</f>
        <v>0</v>
      </c>
      <c r="AF28" s="197">
        <f>AM20/AI21</f>
        <v>9.5238095238095247E-3</v>
      </c>
    </row>
    <row r="29" spans="2:49">
      <c r="B29" s="203"/>
      <c r="C29" s="183" t="s">
        <v>19</v>
      </c>
      <c r="D29" s="270"/>
      <c r="E29" s="270"/>
      <c r="F29" s="193">
        <f>IF('Input Sheet - Retail'!F29="Yes",$AL$48,0)</f>
        <v>0</v>
      </c>
      <c r="G29" s="193">
        <f>IF('Input Sheet - Retail'!G29="Yes",$AL$48,0)</f>
        <v>0</v>
      </c>
      <c r="H29" s="193">
        <f>IF('Input Sheet - Retail'!H29="Yes",$AL$48,0)</f>
        <v>0</v>
      </c>
      <c r="I29" s="193">
        <f>IF('Input Sheet - Retail'!I29="Yes",$AN$48,0)</f>
        <v>0</v>
      </c>
      <c r="J29" s="193">
        <f>IF('Input Sheet - Retail'!J29="Yes",$AN$48,0)</f>
        <v>0</v>
      </c>
      <c r="K29" s="193">
        <f>IF('Input Sheet - Retail'!K29="Yes",$AN$48,0)</f>
        <v>0</v>
      </c>
      <c r="L29" s="193">
        <f>IF('Input Sheet - Retail'!L29="Yes",$AN$48,0)</f>
        <v>0</v>
      </c>
      <c r="M29" s="193">
        <f>IF('Input Sheet - Retail'!M29="Yes",$AN$48,0)</f>
        <v>0</v>
      </c>
      <c r="N29" s="185"/>
      <c r="O29" s="185"/>
      <c r="P29" s="185"/>
      <c r="Q29" s="185"/>
      <c r="R29" s="185"/>
      <c r="S29" s="193">
        <f>IF('Input Sheet - Retail'!S29="Yes",$AN$48,0)</f>
        <v>0</v>
      </c>
      <c r="T29" s="193">
        <f>IF('Input Sheet - Retail'!T29="Yes",$AN$48,0)</f>
        <v>0</v>
      </c>
      <c r="U29" s="193">
        <f>IF('Input Sheet - Retail'!U29="Yes",$AN$48,0)</f>
        <v>0</v>
      </c>
      <c r="V29" s="271"/>
      <c r="W29" s="188"/>
      <c r="X29" s="188"/>
      <c r="Y29" s="188"/>
      <c r="Z29" s="199"/>
      <c r="AA29" s="199"/>
      <c r="AB29" s="200"/>
      <c r="AC29" s="188"/>
      <c r="AD29" s="188"/>
      <c r="AE29" s="199"/>
      <c r="AF29" s="199"/>
      <c r="AP29" s="50"/>
    </row>
    <row r="30" spans="2:49">
      <c r="B30" s="203"/>
      <c r="C30" s="183" t="s">
        <v>20</v>
      </c>
      <c r="D30" s="270"/>
      <c r="E30" s="270"/>
      <c r="F30" s="193">
        <f>IF('Input Sheet - Retail'!F30="Yes",$AL$48,0)</f>
        <v>0</v>
      </c>
      <c r="G30" s="193">
        <f>IF('Input Sheet - Retail'!G30="Yes",$AL$48,0)</f>
        <v>0</v>
      </c>
      <c r="H30" s="193">
        <f>IF('Input Sheet - Retail'!H30="Yes",$AL$48,0)</f>
        <v>0</v>
      </c>
      <c r="I30" s="193">
        <f>IF('Input Sheet - Retail'!I30="Yes",$AN$48,0)</f>
        <v>0</v>
      </c>
      <c r="J30" s="193">
        <f>IF('Input Sheet - Retail'!J30="Yes",$AN$48,0)</f>
        <v>0</v>
      </c>
      <c r="K30" s="193">
        <f>IF('Input Sheet - Retail'!K30="Yes",$AN$48,0)</f>
        <v>0</v>
      </c>
      <c r="L30" s="193">
        <f>IF('Input Sheet - Retail'!L30="Yes",$AN$48,0)</f>
        <v>0</v>
      </c>
      <c r="M30" s="193">
        <f>IF('Input Sheet - Retail'!M30="Yes",$AN$48,0)</f>
        <v>0</v>
      </c>
      <c r="N30" s="185"/>
      <c r="O30" s="185"/>
      <c r="P30" s="185"/>
      <c r="Q30" s="185"/>
      <c r="R30" s="185"/>
      <c r="S30" s="193">
        <f>IF('Input Sheet - Retail'!S30="Yes",$AN$48,0)</f>
        <v>0</v>
      </c>
      <c r="T30" s="193">
        <f>IF('Input Sheet - Retail'!T30="Yes",$AN$48,0)</f>
        <v>0</v>
      </c>
      <c r="U30" s="193">
        <f>IF('Input Sheet - Retail'!U30="Yes",$AN$48,0)</f>
        <v>0</v>
      </c>
      <c r="V30" s="271"/>
      <c r="W30" s="188"/>
      <c r="X30" s="188"/>
      <c r="Y30" s="188"/>
      <c r="Z30" s="199"/>
      <c r="AA30" s="199"/>
      <c r="AB30" s="200"/>
      <c r="AC30" s="188"/>
      <c r="AD30" s="188"/>
      <c r="AE30" s="199"/>
      <c r="AF30" s="199"/>
      <c r="AN30" s="49"/>
      <c r="AP30" s="49"/>
      <c r="AR30" s="49"/>
      <c r="AT30" s="49"/>
    </row>
    <row r="31" spans="2:49">
      <c r="B31" s="203"/>
      <c r="C31" s="183" t="s">
        <v>21</v>
      </c>
      <c r="D31" s="270"/>
      <c r="E31" s="270"/>
      <c r="F31" s="193">
        <f>IF('Input Sheet - Retail'!F31="Yes",$AL$48,0)</f>
        <v>0</v>
      </c>
      <c r="G31" s="193">
        <f>IF('Input Sheet - Retail'!G31="Yes",$AL$48,0)</f>
        <v>0</v>
      </c>
      <c r="H31" s="193">
        <f>IF('Input Sheet - Retail'!H31="Yes",$AL$48,0)</f>
        <v>0</v>
      </c>
      <c r="I31" s="193">
        <f>IF('Input Sheet - Retail'!I31="Yes",$AN$48,0)</f>
        <v>0</v>
      </c>
      <c r="J31" s="193">
        <f>IF('Input Sheet - Retail'!J31="Yes",$AN$48,0)</f>
        <v>0</v>
      </c>
      <c r="K31" s="193">
        <f>IF('Input Sheet - Retail'!K31="Yes",$AN$48,0)</f>
        <v>0</v>
      </c>
      <c r="L31" s="193">
        <f>IF('Input Sheet - Retail'!L31="Yes",$AN$48,0)</f>
        <v>0</v>
      </c>
      <c r="M31" s="193">
        <f>IF('Input Sheet - Retail'!M31="Yes",$AN$48,0)</f>
        <v>0</v>
      </c>
      <c r="N31" s="185"/>
      <c r="O31" s="185"/>
      <c r="P31" s="185"/>
      <c r="Q31" s="185"/>
      <c r="R31" s="185"/>
      <c r="S31" s="193">
        <f>IF('Input Sheet - Retail'!S31="Yes",$AN$48,0)</f>
        <v>0</v>
      </c>
      <c r="T31" s="193">
        <f>IF('Input Sheet - Retail'!T31="Yes",$AN$48,0)</f>
        <v>0</v>
      </c>
      <c r="U31" s="193">
        <f>IF('Input Sheet - Retail'!U31="Yes",$AN$48,0)</f>
        <v>0</v>
      </c>
      <c r="V31" s="271"/>
      <c r="W31" s="191"/>
      <c r="X31" s="191"/>
      <c r="Y31" s="191"/>
      <c r="Z31" s="201"/>
      <c r="AA31" s="201"/>
      <c r="AB31" s="202"/>
      <c r="AC31" s="191"/>
      <c r="AD31" s="191"/>
      <c r="AE31" s="201"/>
      <c r="AF31" s="201"/>
    </row>
    <row r="32" spans="2:49">
      <c r="B32" s="203"/>
      <c r="C32" s="183" t="s">
        <v>22</v>
      </c>
      <c r="D32" s="270"/>
      <c r="E32" s="270"/>
      <c r="F32" s="193">
        <f>IF('Input Sheet - Retail'!F32="Yes",$AL$49,0)</f>
        <v>0</v>
      </c>
      <c r="G32" s="193">
        <f>IF('Input Sheet - Retail'!G32="Yes",$AL$49,0)</f>
        <v>0</v>
      </c>
      <c r="H32" s="193">
        <f>IF('Input Sheet - Retail'!H32="Yes",$AL$49,0)</f>
        <v>0</v>
      </c>
      <c r="I32" s="193">
        <f>IF('Input Sheet - Retail'!I32="Yes",$AN$49,0)</f>
        <v>0</v>
      </c>
      <c r="J32" s="193">
        <f>IF('Input Sheet - Retail'!J32="Yes",$AN$49,0)</f>
        <v>0</v>
      </c>
      <c r="K32" s="193">
        <f>IF('Input Sheet - Retail'!K32="Yes",$AN$49,0)</f>
        <v>0</v>
      </c>
      <c r="L32" s="193">
        <f>IF('Input Sheet - Retail'!L32="Yes",$AN$49,0)</f>
        <v>0</v>
      </c>
      <c r="M32" s="193">
        <f>IF('Input Sheet - Retail'!M32="Yes",$AN$49,0)</f>
        <v>0</v>
      </c>
      <c r="N32" s="185"/>
      <c r="O32" s="185"/>
      <c r="P32" s="185"/>
      <c r="Q32" s="185"/>
      <c r="R32" s="185"/>
      <c r="S32" s="193">
        <f>IF('Input Sheet - Retail'!S32="Yes",$AN$49,0)</f>
        <v>0</v>
      </c>
      <c r="T32" s="193">
        <f>IF('Input Sheet - Retail'!T32="Yes",$AN$49,0)</f>
        <v>0</v>
      </c>
      <c r="U32" s="193">
        <f>IF('Input Sheet - Retail'!U32="Yes",$AN$49,0)</f>
        <v>0</v>
      </c>
      <c r="V32" s="271"/>
      <c r="W32" s="188">
        <f>COUNT(F32:H33)</f>
        <v>6</v>
      </c>
      <c r="X32" s="188">
        <f>SUM(F32:H33)</f>
        <v>0</v>
      </c>
      <c r="Y32" s="204">
        <f>AN19</f>
        <v>9</v>
      </c>
      <c r="Z32" s="199">
        <f>X32/Y32</f>
        <v>0</v>
      </c>
      <c r="AA32" s="199">
        <f>AO19/AI21</f>
        <v>7.2857142857142856E-2</v>
      </c>
      <c r="AB32" s="200">
        <f>COUNT(I32:M33,S32:U33)</f>
        <v>16</v>
      </c>
      <c r="AC32" s="200">
        <f>SUM(I32:M33,S32:U33)</f>
        <v>0</v>
      </c>
      <c r="AD32" s="200">
        <f>AN20</f>
        <v>118</v>
      </c>
      <c r="AE32" s="199">
        <f>AC32/AD32</f>
        <v>0</v>
      </c>
      <c r="AF32" s="199">
        <f>AO20/AI21</f>
        <v>0.22476190476190477</v>
      </c>
    </row>
    <row r="33" spans="2:45">
      <c r="B33" s="203"/>
      <c r="C33" s="183" t="s">
        <v>23</v>
      </c>
      <c r="D33" s="270"/>
      <c r="E33" s="270"/>
      <c r="F33" s="193">
        <f>IF('Input Sheet - Retail'!F33="Yes",$AL$49,0)</f>
        <v>0</v>
      </c>
      <c r="G33" s="193">
        <f>IF('Input Sheet - Retail'!G33="Yes",$AL$49,0)</f>
        <v>0</v>
      </c>
      <c r="H33" s="193">
        <f>IF('Input Sheet - Retail'!H33="Yes",$AL$49,0)</f>
        <v>0</v>
      </c>
      <c r="I33" s="193">
        <f>IF('Input Sheet - Retail'!I33="Yes",$AN$49,0)</f>
        <v>0</v>
      </c>
      <c r="J33" s="193">
        <f>IF('Input Sheet - Retail'!J33="Yes",$AN$49,0)</f>
        <v>0</v>
      </c>
      <c r="K33" s="193">
        <f>IF('Input Sheet - Retail'!K33="Yes",$AN$49,0)</f>
        <v>0</v>
      </c>
      <c r="L33" s="193">
        <f>IF('Input Sheet - Retail'!L33="Yes",$AN$49,0)</f>
        <v>0</v>
      </c>
      <c r="M33" s="193">
        <f>IF('Input Sheet - Retail'!M33="Yes",$AN$49,0)</f>
        <v>0</v>
      </c>
      <c r="N33" s="185"/>
      <c r="O33" s="185"/>
      <c r="P33" s="185"/>
      <c r="Q33" s="185"/>
      <c r="R33" s="185"/>
      <c r="S33" s="193">
        <f>IF('Input Sheet - Retail'!S33="Yes",$AN$49,0)</f>
        <v>0</v>
      </c>
      <c r="T33" s="193">
        <f>IF('Input Sheet - Retail'!T33="Yes",$AN$49,0)</f>
        <v>0</v>
      </c>
      <c r="U33" s="193">
        <f>IF('Input Sheet - Retail'!U33="Yes",$AN$49,0)</f>
        <v>0</v>
      </c>
      <c r="V33" s="271"/>
      <c r="W33" s="191"/>
      <c r="X33" s="191"/>
      <c r="Y33" s="191"/>
      <c r="Z33" s="201"/>
      <c r="AA33" s="201"/>
      <c r="AB33" s="202"/>
      <c r="AC33" s="202"/>
      <c r="AD33" s="202"/>
      <c r="AE33" s="201"/>
      <c r="AF33" s="201"/>
    </row>
    <row r="34" spans="2:45">
      <c r="B34" s="203"/>
      <c r="C34" s="183" t="s">
        <v>57</v>
      </c>
      <c r="D34" s="270"/>
      <c r="E34" s="270"/>
      <c r="F34" s="193">
        <f>IF('Input Sheet - Retail'!F34="Yes",$AL$48,0)</f>
        <v>0</v>
      </c>
      <c r="G34" s="193">
        <f>IF('Input Sheet - Retail'!G34="Yes",$AL$48,0)</f>
        <v>0</v>
      </c>
      <c r="H34" s="193">
        <f>IF('Input Sheet - Retail'!H34="Yes",$AL$48,0)</f>
        <v>0</v>
      </c>
      <c r="I34" s="193">
        <f>IF('Input Sheet - Retail'!I34="Yes",$AN$48,0)</f>
        <v>0</v>
      </c>
      <c r="J34" s="193">
        <f>IF('Input Sheet - Retail'!J34="Yes",$AN$48,0)</f>
        <v>0</v>
      </c>
      <c r="K34" s="193">
        <f>IF('Input Sheet - Retail'!K34="Yes",$AN$48,0)</f>
        <v>0</v>
      </c>
      <c r="L34" s="193">
        <f>IF('Input Sheet - Retail'!L34="Yes",$AN$48,0)</f>
        <v>0</v>
      </c>
      <c r="M34" s="193">
        <f>IF('Input Sheet - Retail'!M34="Yes",$AN$48,0)</f>
        <v>0</v>
      </c>
      <c r="N34" s="185"/>
      <c r="O34" s="185"/>
      <c r="P34" s="185"/>
      <c r="Q34" s="185"/>
      <c r="R34" s="185"/>
      <c r="S34" s="193">
        <f>IF('Input Sheet - Retail'!S34="Yes",$AN$48,0)</f>
        <v>0</v>
      </c>
      <c r="T34" s="193">
        <f>IF('Input Sheet - Retail'!T34="Yes",$AN$48,0)</f>
        <v>0</v>
      </c>
      <c r="U34" s="193">
        <f>IF('Input Sheet - Retail'!U34="Yes",$AN$48,0)</f>
        <v>0</v>
      </c>
      <c r="V34" s="271"/>
      <c r="W34" s="206">
        <f t="shared" ref="W34:AD34" si="0">W28</f>
        <v>18</v>
      </c>
      <c r="X34" s="206">
        <f t="shared" si="0"/>
        <v>0</v>
      </c>
      <c r="Y34" s="206">
        <f t="shared" si="0"/>
        <v>38</v>
      </c>
      <c r="Z34" s="207">
        <f t="shared" si="0"/>
        <v>0</v>
      </c>
      <c r="AA34" s="208">
        <f t="shared" si="0"/>
        <v>0.30761904761904763</v>
      </c>
      <c r="AB34" s="209">
        <f t="shared" si="0"/>
        <v>48</v>
      </c>
      <c r="AC34" s="209">
        <f t="shared" si="0"/>
        <v>0</v>
      </c>
      <c r="AD34" s="209">
        <f t="shared" si="0"/>
        <v>5</v>
      </c>
      <c r="AE34" s="208">
        <f>AE28</f>
        <v>0</v>
      </c>
      <c r="AF34" s="208">
        <f>AF28</f>
        <v>9.5238095238095247E-3</v>
      </c>
      <c r="AM34" s="49"/>
      <c r="AN34" s="49"/>
      <c r="AO34" s="49"/>
      <c r="AP34" s="49"/>
      <c r="AQ34" s="49"/>
      <c r="AR34" s="49"/>
      <c r="AS34" s="49"/>
    </row>
    <row r="35" spans="2:45">
      <c r="B35" s="203"/>
      <c r="C35" s="183" t="s">
        <v>24</v>
      </c>
      <c r="D35" s="270"/>
      <c r="E35" s="270"/>
      <c r="F35" s="193">
        <f>IF('Input Sheet - Retail'!F35="Yes",$AL$48,0)</f>
        <v>0</v>
      </c>
      <c r="G35" s="193">
        <f>IF('Input Sheet - Retail'!G35="Yes",$AL$48,0)</f>
        <v>0</v>
      </c>
      <c r="H35" s="193">
        <f>IF('Input Sheet - Retail'!H35="Yes",$AL$48,0)</f>
        <v>0</v>
      </c>
      <c r="I35" s="193">
        <f>IF('Input Sheet - Retail'!I35="Yes",$AN$48,0)</f>
        <v>0</v>
      </c>
      <c r="J35" s="193">
        <f>IF('Input Sheet - Retail'!J35="Yes",$AN$48,0)</f>
        <v>0</v>
      </c>
      <c r="K35" s="193">
        <f>IF('Input Sheet - Retail'!K35="Yes",$AN$48,0)</f>
        <v>0</v>
      </c>
      <c r="L35" s="193">
        <f>IF('Input Sheet - Retail'!L35="Yes",$AN$48,0)</f>
        <v>0</v>
      </c>
      <c r="M35" s="193">
        <f>IF('Input Sheet - Retail'!M35="Yes",$AN$48,0)</f>
        <v>0</v>
      </c>
      <c r="N35" s="185"/>
      <c r="O35" s="185"/>
      <c r="P35" s="185"/>
      <c r="Q35" s="185"/>
      <c r="R35" s="185"/>
      <c r="S35" s="193">
        <f>IF('Input Sheet - Retail'!S35="Yes",$AN$48,0)</f>
        <v>0</v>
      </c>
      <c r="T35" s="193">
        <f>IF('Input Sheet - Retail'!T35="Yes",$AN$48,0)</f>
        <v>0</v>
      </c>
      <c r="U35" s="193">
        <f>IF('Input Sheet - Retail'!U35="Yes",$AN$48,0)</f>
        <v>0</v>
      </c>
      <c r="V35" s="271"/>
      <c r="W35" s="211"/>
      <c r="X35" s="211"/>
      <c r="Y35" s="211"/>
      <c r="Z35" s="211"/>
      <c r="AA35" s="212"/>
      <c r="AB35" s="213"/>
      <c r="AC35" s="213"/>
      <c r="AD35" s="213"/>
      <c r="AE35" s="212"/>
      <c r="AF35" s="212"/>
      <c r="AM35" s="49"/>
      <c r="AN35" s="49"/>
      <c r="AO35" s="49"/>
      <c r="AP35" s="49"/>
      <c r="AQ35" s="49"/>
      <c r="AR35" s="49"/>
      <c r="AS35" s="49"/>
    </row>
    <row r="36" spans="2:45">
      <c r="B36" s="203"/>
      <c r="C36" s="183" t="s">
        <v>31</v>
      </c>
      <c r="D36" s="270"/>
      <c r="E36" s="270"/>
      <c r="F36" s="193">
        <f>IF('Input Sheet - Retail'!F36="Yes",$AL$50,0)</f>
        <v>0</v>
      </c>
      <c r="G36" s="193">
        <f>IF('Input Sheet - Retail'!G36="Yes",$AL$50,0)</f>
        <v>0</v>
      </c>
      <c r="H36" s="193">
        <f>IF('Input Sheet - Retail'!H36="Yes",$AL$50,0)</f>
        <v>0</v>
      </c>
      <c r="I36" s="193">
        <f>IF('Input Sheet - Retail'!I36="Yes",$AN$50,0)</f>
        <v>0</v>
      </c>
      <c r="J36" s="193">
        <f>IF('Input Sheet - Retail'!J36="Yes",$AN$50,0)</f>
        <v>0</v>
      </c>
      <c r="K36" s="193">
        <f>IF('Input Sheet - Retail'!K36="Yes",$AN$50,0)</f>
        <v>0</v>
      </c>
      <c r="L36" s="193">
        <f>IF('Input Sheet - Retail'!L36="Yes",$AN$50,0)</f>
        <v>0</v>
      </c>
      <c r="M36" s="193">
        <f>IF('Input Sheet - Retail'!M36="Yes",$AN$50,0)</f>
        <v>0</v>
      </c>
      <c r="N36" s="185"/>
      <c r="O36" s="185"/>
      <c r="P36" s="185"/>
      <c r="Q36" s="185"/>
      <c r="R36" s="185"/>
      <c r="S36" s="193">
        <f>IF('Input Sheet - Retail'!S36="Yes",$AN$50,0)</f>
        <v>0</v>
      </c>
      <c r="T36" s="193">
        <f>IF('Input Sheet - Retail'!T36="Yes",$AN$50,0)</f>
        <v>0</v>
      </c>
      <c r="U36" s="193">
        <f>IF('Input Sheet - Retail'!U36="Yes",$AN$50,0)</f>
        <v>0</v>
      </c>
      <c r="V36" s="271"/>
      <c r="W36" s="195">
        <f>COUNT(F36:H38)</f>
        <v>9</v>
      </c>
      <c r="X36" s="195">
        <f>SUM(F36:H38)</f>
        <v>0</v>
      </c>
      <c r="Y36" s="196">
        <f>AP19</f>
        <v>5</v>
      </c>
      <c r="Z36" s="197">
        <f>X36/Y36</f>
        <v>0</v>
      </c>
      <c r="AA36" s="197">
        <f>AQ19/AI21</f>
        <v>4.0476190476190478E-2</v>
      </c>
      <c r="AB36" s="195">
        <f>COUNT(I36:M38,S36:U38)</f>
        <v>24</v>
      </c>
      <c r="AC36" s="195">
        <f>SUM(I36:M38,S36:U38)</f>
        <v>0</v>
      </c>
      <c r="AD36" s="196">
        <f>AP20</f>
        <v>22</v>
      </c>
      <c r="AE36" s="197">
        <f>AC36/AD36</f>
        <v>0</v>
      </c>
      <c r="AF36" s="197">
        <f>AQ20/AI21</f>
        <v>4.1904761904761903E-2</v>
      </c>
      <c r="AM36" s="49"/>
      <c r="AN36" s="49"/>
      <c r="AO36" s="49"/>
      <c r="AP36" s="49"/>
      <c r="AQ36" s="49"/>
      <c r="AR36" s="49"/>
      <c r="AS36" s="49"/>
    </row>
    <row r="37" spans="2:45">
      <c r="B37" s="203"/>
      <c r="C37" s="183" t="s">
        <v>30</v>
      </c>
      <c r="D37" s="270"/>
      <c r="E37" s="270"/>
      <c r="F37" s="193">
        <f>IF('Input Sheet - Retail'!F37="Yes",$AL$50,0)</f>
        <v>0</v>
      </c>
      <c r="G37" s="193">
        <f>IF('Input Sheet - Retail'!G37="Yes",$AL$50,0)</f>
        <v>0</v>
      </c>
      <c r="H37" s="193">
        <f>IF('Input Sheet - Retail'!H37="Yes",$AL$50,0)</f>
        <v>0</v>
      </c>
      <c r="I37" s="193">
        <f>IF('Input Sheet - Retail'!I37="Yes",$AN$50,0)</f>
        <v>0</v>
      </c>
      <c r="J37" s="193">
        <f>IF('Input Sheet - Retail'!J37="Yes",$AN$50,0)</f>
        <v>0</v>
      </c>
      <c r="K37" s="193">
        <f>IF('Input Sheet - Retail'!K37="Yes",$AN$50,0)</f>
        <v>0</v>
      </c>
      <c r="L37" s="193">
        <f>IF('Input Sheet - Retail'!L37="Yes",$AN$50,0)</f>
        <v>0</v>
      </c>
      <c r="M37" s="193">
        <f>IF('Input Sheet - Retail'!M37="Yes",$AN$50,0)</f>
        <v>0</v>
      </c>
      <c r="N37" s="185"/>
      <c r="O37" s="185"/>
      <c r="P37" s="185"/>
      <c r="Q37" s="185"/>
      <c r="R37" s="185"/>
      <c r="S37" s="193">
        <f>IF('Input Sheet - Retail'!S37="Yes",$AN$50,0)</f>
        <v>0</v>
      </c>
      <c r="T37" s="193">
        <f>IF('Input Sheet - Retail'!T37="Yes",$AN$50,0)</f>
        <v>0</v>
      </c>
      <c r="U37" s="193">
        <f>IF('Input Sheet - Retail'!U37="Yes",$AN$50,0)</f>
        <v>0</v>
      </c>
      <c r="V37" s="271"/>
      <c r="W37" s="188"/>
      <c r="X37" s="188"/>
      <c r="Y37" s="188"/>
      <c r="Z37" s="199"/>
      <c r="AA37" s="199"/>
      <c r="AB37" s="188"/>
      <c r="AC37" s="188"/>
      <c r="AD37" s="188"/>
      <c r="AE37" s="199"/>
      <c r="AF37" s="199"/>
    </row>
    <row r="38" spans="2:45">
      <c r="B38" s="203"/>
      <c r="C38" s="183" t="s">
        <v>29</v>
      </c>
      <c r="D38" s="270"/>
      <c r="E38" s="270"/>
      <c r="F38" s="193">
        <f>IF('Input Sheet - Retail'!F38="Yes",$AL$50,0)</f>
        <v>0</v>
      </c>
      <c r="G38" s="193">
        <f>IF('Input Sheet - Retail'!G38="Yes",$AL$50,0)</f>
        <v>0</v>
      </c>
      <c r="H38" s="193">
        <f>IF('Input Sheet - Retail'!H38="Yes",$AL$50,0)</f>
        <v>0</v>
      </c>
      <c r="I38" s="193">
        <f>IF('Input Sheet - Retail'!I38="Yes",$AN$50,0)</f>
        <v>0</v>
      </c>
      <c r="J38" s="193">
        <f>IF('Input Sheet - Retail'!J38="Yes",$AN$50,0)</f>
        <v>0</v>
      </c>
      <c r="K38" s="193">
        <f>IF('Input Sheet - Retail'!K38="Yes",$AN$50,0)</f>
        <v>0</v>
      </c>
      <c r="L38" s="193">
        <f>IF('Input Sheet - Retail'!L38="Yes",$AN$50,0)</f>
        <v>0</v>
      </c>
      <c r="M38" s="193">
        <f>IF('Input Sheet - Retail'!M38="Yes",$AN$50,0)</f>
        <v>0</v>
      </c>
      <c r="N38" s="185"/>
      <c r="O38" s="185"/>
      <c r="P38" s="185"/>
      <c r="Q38" s="185"/>
      <c r="R38" s="185"/>
      <c r="S38" s="193">
        <f>IF('Input Sheet - Retail'!S38="Yes",$AN$50,0)</f>
        <v>0</v>
      </c>
      <c r="T38" s="193">
        <f>IF('Input Sheet - Retail'!T38="Yes",$AN$50,0)</f>
        <v>0</v>
      </c>
      <c r="U38" s="193">
        <f>IF('Input Sheet - Retail'!U38="Yes",$AN$50,0)</f>
        <v>0</v>
      </c>
      <c r="V38" s="271"/>
      <c r="W38" s="191"/>
      <c r="X38" s="191"/>
      <c r="Y38" s="191"/>
      <c r="Z38" s="201"/>
      <c r="AA38" s="201"/>
      <c r="AB38" s="191"/>
      <c r="AC38" s="191"/>
      <c r="AD38" s="191"/>
      <c r="AE38" s="201"/>
      <c r="AF38" s="201"/>
    </row>
    <row r="39" spans="2:45" ht="30.6">
      <c r="B39" s="214" t="s">
        <v>73</v>
      </c>
      <c r="C39" s="183" t="s">
        <v>25</v>
      </c>
      <c r="D39" s="270"/>
      <c r="E39" s="270"/>
      <c r="F39" s="193">
        <f>IF('Input Sheet - Retail'!F39="Yes",$AL$51,0)</f>
        <v>0</v>
      </c>
      <c r="G39" s="193">
        <f>IF('Input Sheet - Retail'!G39="Yes",$AL$51,0)</f>
        <v>0</v>
      </c>
      <c r="H39" s="193">
        <f>IF('Input Sheet - Retail'!H39="Yes",$AL$51,0)</f>
        <v>0</v>
      </c>
      <c r="I39" s="193">
        <f>IF('Input Sheet - Retail'!I39="Yes",$AN$51,0)</f>
        <v>0</v>
      </c>
      <c r="J39" s="193">
        <f>IF('Input Sheet - Retail'!J39="Yes",$AN$51,0)</f>
        <v>0</v>
      </c>
      <c r="K39" s="193">
        <f>IF('Input Sheet - Retail'!K39="Yes",$AN$51,0)</f>
        <v>0</v>
      </c>
      <c r="L39" s="193">
        <f>IF('Input Sheet - Retail'!L39="Yes",$AN$51,0)</f>
        <v>0</v>
      </c>
      <c r="M39" s="193">
        <f>IF('Input Sheet - Retail'!M39="Yes",$AN$51,0)</f>
        <v>0</v>
      </c>
      <c r="N39" s="185"/>
      <c r="O39" s="185"/>
      <c r="P39" s="185"/>
      <c r="Q39" s="270"/>
      <c r="R39" s="185"/>
      <c r="S39" s="193">
        <f>IF('Input Sheet - Retail'!S39="Yes",$AN$51,0)</f>
        <v>0</v>
      </c>
      <c r="T39" s="193">
        <f>IF('Input Sheet - Retail'!T39="Yes",$AN$51,0)</f>
        <v>0</v>
      </c>
      <c r="U39" s="193">
        <f>IF('Input Sheet - Retail'!U39="Yes",$AN$51,0)</f>
        <v>0</v>
      </c>
      <c r="V39" s="271"/>
      <c r="W39" s="215">
        <f>COUNT(F39:H39)</f>
        <v>3</v>
      </c>
      <c r="X39" s="215">
        <f>SUM(F39:H39)</f>
        <v>0</v>
      </c>
      <c r="Y39" s="216">
        <f>AR19</f>
        <v>1</v>
      </c>
      <c r="Z39" s="217">
        <f>X39/Y39</f>
        <v>0</v>
      </c>
      <c r="AA39" s="217">
        <f>AS19/AI21</f>
        <v>8.0952380952380946E-3</v>
      </c>
      <c r="AB39" s="215">
        <f>COUNT(I39:M39,S39:U39)</f>
        <v>8</v>
      </c>
      <c r="AC39" s="215">
        <f>SUM(I39:M39,S39:U39)</f>
        <v>0</v>
      </c>
      <c r="AD39" s="216">
        <f>AR20</f>
        <v>8</v>
      </c>
      <c r="AE39" s="217">
        <f>AC39/AD39</f>
        <v>0</v>
      </c>
      <c r="AF39" s="217">
        <f>AS20/AI21</f>
        <v>1.5238095238095238E-2</v>
      </c>
      <c r="AM39" s="218"/>
      <c r="AN39" s="218"/>
      <c r="AO39" s="218"/>
      <c r="AP39" s="218"/>
      <c r="AQ39" s="218"/>
      <c r="AR39" s="218"/>
      <c r="AS39" s="218"/>
    </row>
    <row r="40" spans="2:45">
      <c r="B40" s="203" t="s">
        <v>78</v>
      </c>
      <c r="C40" s="183" t="s">
        <v>26</v>
      </c>
      <c r="D40" s="224"/>
      <c r="E40" s="224"/>
      <c r="F40" s="224"/>
      <c r="G40" s="224"/>
      <c r="H40" s="224"/>
      <c r="I40" s="224"/>
      <c r="J40" s="224"/>
      <c r="K40" s="224"/>
      <c r="L40" s="224"/>
      <c r="M40" s="224"/>
      <c r="N40" s="270"/>
      <c r="O40" s="270"/>
      <c r="P40" s="270"/>
      <c r="Q40" s="222"/>
      <c r="R40" s="223"/>
      <c r="S40" s="224"/>
      <c r="T40" s="224"/>
      <c r="U40" s="224"/>
      <c r="V40" s="225"/>
      <c r="W40" s="215" t="s">
        <v>102</v>
      </c>
      <c r="X40" s="215" t="s">
        <v>102</v>
      </c>
      <c r="Y40" s="215" t="s">
        <v>102</v>
      </c>
      <c r="Z40" s="215" t="s">
        <v>102</v>
      </c>
      <c r="AA40" s="215" t="s">
        <v>102</v>
      </c>
      <c r="AB40" s="215" t="s">
        <v>102</v>
      </c>
      <c r="AC40" s="215" t="s">
        <v>102</v>
      </c>
      <c r="AD40" s="215" t="s">
        <v>102</v>
      </c>
      <c r="AE40" s="215" t="s">
        <v>102</v>
      </c>
      <c r="AF40" s="215" t="s">
        <v>102</v>
      </c>
      <c r="AM40" s="218"/>
      <c r="AN40" s="218"/>
      <c r="AO40" s="218"/>
      <c r="AP40" s="218"/>
      <c r="AQ40" s="218"/>
      <c r="AR40" s="218"/>
      <c r="AS40" s="218"/>
    </row>
    <row r="41" spans="2:45">
      <c r="B41" s="203"/>
      <c r="C41" s="183" t="s">
        <v>35</v>
      </c>
      <c r="D41" s="270"/>
      <c r="E41" s="270"/>
      <c r="F41" s="193">
        <f>IF('Input Sheet - Retail'!F41="Yes",$AL$52,0)</f>
        <v>0</v>
      </c>
      <c r="G41" s="193">
        <f>IF('Input Sheet - Retail'!G41="Yes",$AL$52,0)</f>
        <v>0</v>
      </c>
      <c r="H41" s="193">
        <f>IF('Input Sheet - Retail'!H41="Yes",$AL$52,0)</f>
        <v>0</v>
      </c>
      <c r="I41" s="193">
        <f>IF('Input Sheet - Retail'!I41="Yes",$AN$52,0)</f>
        <v>0</v>
      </c>
      <c r="J41" s="193">
        <f>IF('Input Sheet - Retail'!J41="Yes",$AN$52,0)</f>
        <v>0</v>
      </c>
      <c r="K41" s="193">
        <f>IF('Input Sheet - Retail'!K41="Yes",$AN$52,0)</f>
        <v>0</v>
      </c>
      <c r="L41" s="193">
        <f>IF('Input Sheet - Retail'!L41="Yes",$AN$52,0)</f>
        <v>0</v>
      </c>
      <c r="M41" s="193">
        <f>IF('Input Sheet - Retail'!M41="Yes",$AN$52,0)</f>
        <v>0</v>
      </c>
      <c r="N41" s="185"/>
      <c r="O41" s="185"/>
      <c r="P41" s="185"/>
      <c r="Q41" s="185"/>
      <c r="R41" s="185"/>
      <c r="S41" s="193">
        <f>IF('Input Sheet - Retail'!S41="Yes",$AN$52,0)</f>
        <v>0</v>
      </c>
      <c r="T41" s="193">
        <f>IF('Input Sheet - Retail'!T41="Yes",$AN$52,0)</f>
        <v>0</v>
      </c>
      <c r="U41" s="193">
        <f>IF('Input Sheet - Retail'!U41="Yes",$AN$52,0)</f>
        <v>0</v>
      </c>
      <c r="V41" s="271"/>
      <c r="W41" s="195">
        <f>COUNT(F41:H54)</f>
        <v>42</v>
      </c>
      <c r="X41" s="195">
        <f>SUM(F41:H54)</f>
        <v>0</v>
      </c>
      <c r="Y41" s="196">
        <f>AT19</f>
        <v>6</v>
      </c>
      <c r="Z41" s="197">
        <f>X41/Y41</f>
        <v>0</v>
      </c>
      <c r="AA41" s="197">
        <f>AU19/AI21</f>
        <v>4.8571428571428571E-2</v>
      </c>
      <c r="AB41" s="195">
        <f>COUNT(I41:M54,S41:U54)</f>
        <v>112</v>
      </c>
      <c r="AC41" s="195">
        <f>SUM(I41:M54,S41:U54)</f>
        <v>0</v>
      </c>
      <c r="AD41" s="196">
        <f>AT20</f>
        <v>40</v>
      </c>
      <c r="AE41" s="197">
        <f>AC41/AD41</f>
        <v>0</v>
      </c>
      <c r="AF41" s="197">
        <f>AU20/AI21</f>
        <v>7.6190476190476197E-2</v>
      </c>
      <c r="AM41" s="218"/>
      <c r="AN41" s="218"/>
      <c r="AO41" s="218"/>
      <c r="AP41" s="218"/>
      <c r="AQ41" s="218"/>
      <c r="AR41" s="218"/>
      <c r="AS41" s="218"/>
    </row>
    <row r="42" spans="2:45">
      <c r="B42" s="203"/>
      <c r="C42" s="183" t="s">
        <v>36</v>
      </c>
      <c r="D42" s="270"/>
      <c r="E42" s="270"/>
      <c r="F42" s="193">
        <f>IF('Input Sheet - Retail'!F42="Yes",$AL$52,0)</f>
        <v>0</v>
      </c>
      <c r="G42" s="193">
        <f>IF('Input Sheet - Retail'!G42="Yes",$AL$52,0)</f>
        <v>0</v>
      </c>
      <c r="H42" s="193">
        <f>IF('Input Sheet - Retail'!H42="Yes",$AL$52,0)</f>
        <v>0</v>
      </c>
      <c r="I42" s="193">
        <f>IF('Input Sheet - Retail'!I42="Yes",$AN$52,0)</f>
        <v>0</v>
      </c>
      <c r="J42" s="193">
        <f>IF('Input Sheet - Retail'!J42="Yes",$AN$52,0)</f>
        <v>0</v>
      </c>
      <c r="K42" s="193">
        <f>IF('Input Sheet - Retail'!K42="Yes",$AN$52,0)</f>
        <v>0</v>
      </c>
      <c r="L42" s="193">
        <f>IF('Input Sheet - Retail'!L42="Yes",$AN$52,0)</f>
        <v>0</v>
      </c>
      <c r="M42" s="193">
        <f>IF('Input Sheet - Retail'!M42="Yes",$AN$52,0)</f>
        <v>0</v>
      </c>
      <c r="N42" s="185"/>
      <c r="O42" s="185"/>
      <c r="P42" s="185"/>
      <c r="Q42" s="185"/>
      <c r="R42" s="185"/>
      <c r="S42" s="193">
        <f>IF('Input Sheet - Retail'!S42="Yes",$AN$52,0)</f>
        <v>0</v>
      </c>
      <c r="T42" s="193">
        <f>IF('Input Sheet - Retail'!T42="Yes",$AN$52,0)</f>
        <v>0</v>
      </c>
      <c r="U42" s="193">
        <f>IF('Input Sheet - Retail'!U42="Yes",$AN$52,0)</f>
        <v>0</v>
      </c>
      <c r="V42" s="271"/>
      <c r="W42" s="188"/>
      <c r="X42" s="188"/>
      <c r="Y42" s="188"/>
      <c r="Z42" s="199"/>
      <c r="AA42" s="199"/>
      <c r="AB42" s="188"/>
      <c r="AC42" s="188"/>
      <c r="AD42" s="188"/>
      <c r="AE42" s="199"/>
      <c r="AF42" s="199"/>
      <c r="AH42" s="226"/>
    </row>
    <row r="43" spans="2:45">
      <c r="B43" s="203"/>
      <c r="C43" s="183" t="s">
        <v>38</v>
      </c>
      <c r="D43" s="270"/>
      <c r="E43" s="270"/>
      <c r="F43" s="193">
        <f>IF('Input Sheet - Retail'!F43="Yes",$AL$52,0)</f>
        <v>0</v>
      </c>
      <c r="G43" s="193">
        <f>IF('Input Sheet - Retail'!G43="Yes",$AL$52,0)</f>
        <v>0</v>
      </c>
      <c r="H43" s="193">
        <f>IF('Input Sheet - Retail'!H43="Yes",$AL$52,0)</f>
        <v>0</v>
      </c>
      <c r="I43" s="193">
        <f>IF('Input Sheet - Retail'!I43="Yes",$AN$52,0)</f>
        <v>0</v>
      </c>
      <c r="J43" s="193">
        <f>IF('Input Sheet - Retail'!J43="Yes",$AN$52,0)</f>
        <v>0</v>
      </c>
      <c r="K43" s="193">
        <f>IF('Input Sheet - Retail'!K43="Yes",$AN$52,0)</f>
        <v>0</v>
      </c>
      <c r="L43" s="193">
        <f>IF('Input Sheet - Retail'!L43="Yes",$AN$52,0)</f>
        <v>0</v>
      </c>
      <c r="M43" s="193">
        <f>IF('Input Sheet - Retail'!M43="Yes",$AN$52,0)</f>
        <v>0</v>
      </c>
      <c r="N43" s="185"/>
      <c r="O43" s="185"/>
      <c r="P43" s="185"/>
      <c r="Q43" s="185"/>
      <c r="R43" s="185"/>
      <c r="S43" s="193">
        <f>IF('Input Sheet - Retail'!S43="Yes",$AN$52,0)</f>
        <v>0</v>
      </c>
      <c r="T43" s="193">
        <f>IF('Input Sheet - Retail'!T43="Yes",$AN$52,0)</f>
        <v>0</v>
      </c>
      <c r="U43" s="193">
        <f>IF('Input Sheet - Retail'!U43="Yes",$AN$52,0)</f>
        <v>0</v>
      </c>
      <c r="V43" s="271"/>
      <c r="W43" s="188"/>
      <c r="X43" s="188"/>
      <c r="Y43" s="188"/>
      <c r="Z43" s="199"/>
      <c r="AA43" s="199"/>
      <c r="AB43" s="188"/>
      <c r="AC43" s="188"/>
      <c r="AD43" s="188"/>
      <c r="AE43" s="199"/>
      <c r="AF43" s="199"/>
      <c r="AH43" s="226"/>
    </row>
    <row r="44" spans="2:45">
      <c r="B44" s="203"/>
      <c r="C44" s="183" t="s">
        <v>40</v>
      </c>
      <c r="D44" s="270"/>
      <c r="E44" s="270"/>
      <c r="F44" s="193">
        <f>IF('Input Sheet - Retail'!F44="Yes",$AL$52,0)</f>
        <v>0</v>
      </c>
      <c r="G44" s="193">
        <f>IF('Input Sheet - Retail'!G44="Yes",$AL$52,0)</f>
        <v>0</v>
      </c>
      <c r="H44" s="193">
        <f>IF('Input Sheet - Retail'!H44="Yes",$AL$52,0)</f>
        <v>0</v>
      </c>
      <c r="I44" s="193">
        <f>IF('Input Sheet - Retail'!I44="Yes",$AN$52,0)</f>
        <v>0</v>
      </c>
      <c r="J44" s="193">
        <f>IF('Input Sheet - Retail'!J44="Yes",$AN$52,0)</f>
        <v>0</v>
      </c>
      <c r="K44" s="193">
        <f>IF('Input Sheet - Retail'!K44="Yes",$AN$52,0)</f>
        <v>0</v>
      </c>
      <c r="L44" s="193">
        <f>IF('Input Sheet - Retail'!L44="Yes",$AN$52,0)</f>
        <v>0</v>
      </c>
      <c r="M44" s="193">
        <f>IF('Input Sheet - Retail'!M44="Yes",$AN$52,0)</f>
        <v>0</v>
      </c>
      <c r="N44" s="185"/>
      <c r="O44" s="185"/>
      <c r="P44" s="185"/>
      <c r="Q44" s="185"/>
      <c r="R44" s="185"/>
      <c r="S44" s="193">
        <f>IF('Input Sheet - Retail'!S44="Yes",$AN$52,0)</f>
        <v>0</v>
      </c>
      <c r="T44" s="193">
        <f>IF('Input Sheet - Retail'!T44="Yes",$AN$52,0)</f>
        <v>0</v>
      </c>
      <c r="U44" s="193">
        <f>IF('Input Sheet - Retail'!U44="Yes",$AN$52,0)</f>
        <v>0</v>
      </c>
      <c r="V44" s="271"/>
      <c r="W44" s="188"/>
      <c r="X44" s="188"/>
      <c r="Y44" s="188"/>
      <c r="Z44" s="199"/>
      <c r="AA44" s="199"/>
      <c r="AB44" s="188"/>
      <c r="AC44" s="188"/>
      <c r="AD44" s="188"/>
      <c r="AE44" s="199"/>
      <c r="AF44" s="199"/>
    </row>
    <row r="45" spans="2:45">
      <c r="B45" s="203"/>
      <c r="C45" s="183" t="s">
        <v>39</v>
      </c>
      <c r="D45" s="270"/>
      <c r="E45" s="270"/>
      <c r="F45" s="193">
        <f>IF('Input Sheet - Retail'!F45="Yes",$AL$52,0)</f>
        <v>0</v>
      </c>
      <c r="G45" s="193">
        <f>IF('Input Sheet - Retail'!G45="Yes",$AL$52,0)</f>
        <v>0</v>
      </c>
      <c r="H45" s="193">
        <f>IF('Input Sheet - Retail'!H45="Yes",$AL$52,0)</f>
        <v>0</v>
      </c>
      <c r="I45" s="193">
        <f>IF('Input Sheet - Retail'!I45="Yes",$AN$52,0)</f>
        <v>0</v>
      </c>
      <c r="J45" s="193">
        <f>IF('Input Sheet - Retail'!J45="Yes",$AN$52,0)</f>
        <v>0</v>
      </c>
      <c r="K45" s="193">
        <f>IF('Input Sheet - Retail'!K45="Yes",$AN$52,0)</f>
        <v>0</v>
      </c>
      <c r="L45" s="193">
        <f>IF('Input Sheet - Retail'!L45="Yes",$AN$52,0)</f>
        <v>0</v>
      </c>
      <c r="M45" s="193">
        <f>IF('Input Sheet - Retail'!M45="Yes",$AN$52,0)</f>
        <v>0</v>
      </c>
      <c r="N45" s="185"/>
      <c r="O45" s="185"/>
      <c r="P45" s="185"/>
      <c r="Q45" s="185"/>
      <c r="R45" s="185"/>
      <c r="S45" s="193">
        <f>IF('Input Sheet - Retail'!S45="Yes",$AN$52,0)</f>
        <v>0</v>
      </c>
      <c r="T45" s="193">
        <f>IF('Input Sheet - Retail'!T45="Yes",$AN$52,0)</f>
        <v>0</v>
      </c>
      <c r="U45" s="193">
        <f>IF('Input Sheet - Retail'!U45="Yes",$AN$52,0)</f>
        <v>0</v>
      </c>
      <c r="V45" s="271"/>
      <c r="W45" s="188"/>
      <c r="X45" s="188"/>
      <c r="Y45" s="188"/>
      <c r="Z45" s="199"/>
      <c r="AA45" s="199"/>
      <c r="AB45" s="188"/>
      <c r="AC45" s="188"/>
      <c r="AD45" s="188"/>
      <c r="AE45" s="199"/>
      <c r="AF45" s="199"/>
    </row>
    <row r="46" spans="2:45">
      <c r="B46" s="203"/>
      <c r="C46" s="183" t="s">
        <v>37</v>
      </c>
      <c r="D46" s="270"/>
      <c r="E46" s="270"/>
      <c r="F46" s="193">
        <f>IF('Input Sheet - Retail'!F46="Yes",$AL$52,0)</f>
        <v>0</v>
      </c>
      <c r="G46" s="193">
        <f>IF('Input Sheet - Retail'!G46="Yes",$AL$52,0)</f>
        <v>0</v>
      </c>
      <c r="H46" s="193">
        <f>IF('Input Sheet - Retail'!H46="Yes",$AL$52,0)</f>
        <v>0</v>
      </c>
      <c r="I46" s="193">
        <f>IF('Input Sheet - Retail'!I46="Yes",$AN$52,0)</f>
        <v>0</v>
      </c>
      <c r="J46" s="193">
        <f>IF('Input Sheet - Retail'!J46="Yes",$AN$52,0)</f>
        <v>0</v>
      </c>
      <c r="K46" s="193">
        <f>IF('Input Sheet - Retail'!K46="Yes",$AN$52,0)</f>
        <v>0</v>
      </c>
      <c r="L46" s="193">
        <f>IF('Input Sheet - Retail'!L46="Yes",$AN$52,0)</f>
        <v>0</v>
      </c>
      <c r="M46" s="193">
        <f>IF('Input Sheet - Retail'!M46="Yes",$AN$52,0)</f>
        <v>0</v>
      </c>
      <c r="N46" s="185"/>
      <c r="O46" s="185"/>
      <c r="P46" s="185"/>
      <c r="Q46" s="185"/>
      <c r="R46" s="185"/>
      <c r="S46" s="193">
        <f>IF('Input Sheet - Retail'!S46="Yes",$AN$52,0)</f>
        <v>0</v>
      </c>
      <c r="T46" s="193">
        <f>IF('Input Sheet - Retail'!T46="Yes",$AN$52,0)</f>
        <v>0</v>
      </c>
      <c r="U46" s="193">
        <f>IF('Input Sheet - Retail'!U46="Yes",$AN$52,0)</f>
        <v>0</v>
      </c>
      <c r="V46" s="271"/>
      <c r="W46" s="188"/>
      <c r="X46" s="188"/>
      <c r="Y46" s="188"/>
      <c r="Z46" s="199"/>
      <c r="AA46" s="199"/>
      <c r="AB46" s="188"/>
      <c r="AC46" s="188"/>
      <c r="AD46" s="188"/>
      <c r="AE46" s="199"/>
      <c r="AF46" s="199"/>
      <c r="AL46" s="181" t="s">
        <v>97</v>
      </c>
      <c r="AN46" s="181" t="s">
        <v>98</v>
      </c>
    </row>
    <row r="47" spans="2:45">
      <c r="B47" s="203"/>
      <c r="C47" s="183" t="s">
        <v>41</v>
      </c>
      <c r="D47" s="270"/>
      <c r="E47" s="270"/>
      <c r="F47" s="193">
        <f>IF('Input Sheet - Retail'!F47="Yes",$AL$52,0)</f>
        <v>0</v>
      </c>
      <c r="G47" s="193">
        <f>IF('Input Sheet - Retail'!G47="Yes",$AL$52,0)</f>
        <v>0</v>
      </c>
      <c r="H47" s="193">
        <f>IF('Input Sheet - Retail'!H47="Yes",$AL$52,0)</f>
        <v>0</v>
      </c>
      <c r="I47" s="193">
        <f>IF('Input Sheet - Retail'!I47="Yes",$AN$52,0)</f>
        <v>0</v>
      </c>
      <c r="J47" s="193">
        <f>IF('Input Sheet - Retail'!J47="Yes",$AN$52,0)</f>
        <v>0</v>
      </c>
      <c r="K47" s="193">
        <f>IF('Input Sheet - Retail'!K47="Yes",$AN$52,0)</f>
        <v>0</v>
      </c>
      <c r="L47" s="193">
        <f>IF('Input Sheet - Retail'!L47="Yes",$AN$52,0)</f>
        <v>0</v>
      </c>
      <c r="M47" s="193">
        <f>IF('Input Sheet - Retail'!M47="Yes",$AN$52,0)</f>
        <v>0</v>
      </c>
      <c r="N47" s="185"/>
      <c r="O47" s="185"/>
      <c r="P47" s="185"/>
      <c r="Q47" s="185"/>
      <c r="R47" s="185"/>
      <c r="S47" s="193">
        <f>IF('Input Sheet - Retail'!S47="Yes",$AN$52,0)</f>
        <v>0</v>
      </c>
      <c r="T47" s="193">
        <f>IF('Input Sheet - Retail'!T47="Yes",$AN$52,0)</f>
        <v>0</v>
      </c>
      <c r="U47" s="193">
        <f>IF('Input Sheet - Retail'!U47="Yes",$AN$52,0)</f>
        <v>0</v>
      </c>
      <c r="V47" s="271"/>
      <c r="W47" s="188"/>
      <c r="X47" s="188"/>
      <c r="Y47" s="188"/>
      <c r="Z47" s="199"/>
      <c r="AA47" s="199"/>
      <c r="AB47" s="188"/>
      <c r="AC47" s="188"/>
      <c r="AD47" s="188"/>
      <c r="AE47" s="199"/>
      <c r="AF47" s="199"/>
      <c r="AJ47" s="181" t="s">
        <v>81</v>
      </c>
      <c r="AL47" s="181">
        <f t="shared" ref="AL47" si="1">$Y$23/15</f>
        <v>2.3333333333333335</v>
      </c>
      <c r="AN47" s="181">
        <f>$AD$23/40</f>
        <v>0</v>
      </c>
    </row>
    <row r="48" spans="2:45">
      <c r="B48" s="203"/>
      <c r="C48" s="183" t="s">
        <v>42</v>
      </c>
      <c r="D48" s="270"/>
      <c r="E48" s="270"/>
      <c r="F48" s="193">
        <f>IF('Input Sheet - Retail'!F48="Yes",$AL$52,0)</f>
        <v>0</v>
      </c>
      <c r="G48" s="193">
        <f>IF('Input Sheet - Retail'!G48="Yes",$AL$52,0)</f>
        <v>0</v>
      </c>
      <c r="H48" s="193">
        <f>IF('Input Sheet - Retail'!H48="Yes",$AL$52,0)</f>
        <v>0</v>
      </c>
      <c r="I48" s="193">
        <f>IF('Input Sheet - Retail'!I48="Yes",$AN$52,0)</f>
        <v>0</v>
      </c>
      <c r="J48" s="193">
        <f>IF('Input Sheet - Retail'!J48="Yes",$AN$52,0)</f>
        <v>0</v>
      </c>
      <c r="K48" s="193">
        <f>IF('Input Sheet - Retail'!K48="Yes",$AN$52,0)</f>
        <v>0</v>
      </c>
      <c r="L48" s="193">
        <f>IF('Input Sheet - Retail'!L48="Yes",$AN$52,0)</f>
        <v>0</v>
      </c>
      <c r="M48" s="193">
        <f>IF('Input Sheet - Retail'!M48="Yes",$AN$52,0)</f>
        <v>0</v>
      </c>
      <c r="N48" s="185"/>
      <c r="O48" s="185"/>
      <c r="P48" s="185"/>
      <c r="Q48" s="185"/>
      <c r="R48" s="185"/>
      <c r="S48" s="193">
        <f>IF('Input Sheet - Retail'!S48="Yes",$AN$52,0)</f>
        <v>0</v>
      </c>
      <c r="T48" s="193">
        <f>IF('Input Sheet - Retail'!T48="Yes",$AN$52,0)</f>
        <v>0</v>
      </c>
      <c r="U48" s="193">
        <f>IF('Input Sheet - Retail'!U48="Yes",$AN$52,0)</f>
        <v>0</v>
      </c>
      <c r="V48" s="271"/>
      <c r="W48" s="188"/>
      <c r="X48" s="188"/>
      <c r="Y48" s="188"/>
      <c r="Z48" s="199"/>
      <c r="AA48" s="199"/>
      <c r="AB48" s="188"/>
      <c r="AC48" s="188"/>
      <c r="AD48" s="188"/>
      <c r="AE48" s="199"/>
      <c r="AF48" s="199"/>
      <c r="AJ48" s="181" t="s">
        <v>71</v>
      </c>
      <c r="AL48" s="181">
        <f t="shared" ref="AL48" si="2">$Y$28/18</f>
        <v>2.1111111111111112</v>
      </c>
      <c r="AN48" s="181">
        <f>$AD$28/48</f>
        <v>0.10416666666666667</v>
      </c>
    </row>
    <row r="49" spans="2:40">
      <c r="B49" s="203"/>
      <c r="C49" s="183" t="s">
        <v>43</v>
      </c>
      <c r="D49" s="270"/>
      <c r="E49" s="270"/>
      <c r="F49" s="193">
        <f>IF('Input Sheet - Retail'!F49="Yes",$AL$52,0)</f>
        <v>0</v>
      </c>
      <c r="G49" s="193">
        <f>IF('Input Sheet - Retail'!G49="Yes",$AL$52,0)</f>
        <v>0</v>
      </c>
      <c r="H49" s="193">
        <f>IF('Input Sheet - Retail'!H49="Yes",$AL$52,0)</f>
        <v>0</v>
      </c>
      <c r="I49" s="193">
        <f>IF('Input Sheet - Retail'!I49="Yes",$AN$52,0)</f>
        <v>0</v>
      </c>
      <c r="J49" s="193">
        <f>IF('Input Sheet - Retail'!J49="Yes",$AN$52,0)</f>
        <v>0</v>
      </c>
      <c r="K49" s="193">
        <f>IF('Input Sheet - Retail'!K49="Yes",$AN$52,0)</f>
        <v>0</v>
      </c>
      <c r="L49" s="193">
        <f>IF('Input Sheet - Retail'!L49="Yes",$AN$52,0)</f>
        <v>0</v>
      </c>
      <c r="M49" s="193">
        <f>IF('Input Sheet - Retail'!M49="Yes",$AN$52,0)</f>
        <v>0</v>
      </c>
      <c r="N49" s="185"/>
      <c r="O49" s="185"/>
      <c r="P49" s="185"/>
      <c r="Q49" s="185"/>
      <c r="R49" s="185"/>
      <c r="S49" s="193">
        <f>IF('Input Sheet - Retail'!S49="Yes",$AN$52,0)</f>
        <v>0</v>
      </c>
      <c r="T49" s="193">
        <f>IF('Input Sheet - Retail'!T49="Yes",$AN$52,0)</f>
        <v>0</v>
      </c>
      <c r="U49" s="193">
        <f>IF('Input Sheet - Retail'!U49="Yes",$AN$52,0)</f>
        <v>0</v>
      </c>
      <c r="V49" s="271"/>
      <c r="W49" s="188"/>
      <c r="X49" s="188"/>
      <c r="Y49" s="188"/>
      <c r="Z49" s="199"/>
      <c r="AA49" s="199"/>
      <c r="AB49" s="188"/>
      <c r="AC49" s="188"/>
      <c r="AD49" s="188"/>
      <c r="AE49" s="199"/>
      <c r="AF49" s="199"/>
      <c r="AJ49" s="181" t="s">
        <v>106</v>
      </c>
      <c r="AL49" s="181">
        <f t="shared" ref="AL49" si="3">$Y$32/6</f>
        <v>1.5</v>
      </c>
      <c r="AN49" s="181">
        <f>$AD$32/16</f>
        <v>7.375</v>
      </c>
    </row>
    <row r="50" spans="2:40">
      <c r="B50" s="203"/>
      <c r="C50" s="227" t="s">
        <v>44</v>
      </c>
      <c r="D50" s="270"/>
      <c r="E50" s="270"/>
      <c r="F50" s="193">
        <f>IF('Input Sheet - Retail'!F50="Yes",$AL$52,0)</f>
        <v>0</v>
      </c>
      <c r="G50" s="193">
        <f>IF('Input Sheet - Retail'!G50="Yes",$AL$52,0)</f>
        <v>0</v>
      </c>
      <c r="H50" s="193">
        <f>IF('Input Sheet - Retail'!H50="Yes",$AL$52,0)</f>
        <v>0</v>
      </c>
      <c r="I50" s="193">
        <f>IF('Input Sheet - Retail'!I50="Yes",$AN$52,0)</f>
        <v>0</v>
      </c>
      <c r="J50" s="193">
        <f>IF('Input Sheet - Retail'!J50="Yes",$AN$52,0)</f>
        <v>0</v>
      </c>
      <c r="K50" s="193">
        <f>IF('Input Sheet - Retail'!K50="Yes",$AN$52,0)</f>
        <v>0</v>
      </c>
      <c r="L50" s="193">
        <f>IF('Input Sheet - Retail'!L50="Yes",$AN$52,0)</f>
        <v>0</v>
      </c>
      <c r="M50" s="193">
        <f>IF('Input Sheet - Retail'!M50="Yes",$AN$52,0)</f>
        <v>0</v>
      </c>
      <c r="N50" s="185"/>
      <c r="O50" s="185"/>
      <c r="P50" s="185"/>
      <c r="Q50" s="185"/>
      <c r="R50" s="185"/>
      <c r="S50" s="193">
        <f>IF('Input Sheet - Retail'!S50="Yes",$AN$52,0)</f>
        <v>0</v>
      </c>
      <c r="T50" s="193">
        <f>IF('Input Sheet - Retail'!T50="Yes",$AN$52,0)</f>
        <v>0</v>
      </c>
      <c r="U50" s="193">
        <f>IF('Input Sheet - Retail'!U50="Yes",$AN$52,0)</f>
        <v>0</v>
      </c>
      <c r="V50" s="271"/>
      <c r="W50" s="188"/>
      <c r="X50" s="188"/>
      <c r="Y50" s="188"/>
      <c r="Z50" s="199"/>
      <c r="AA50" s="199"/>
      <c r="AB50" s="188"/>
      <c r="AC50" s="188"/>
      <c r="AD50" s="188"/>
      <c r="AE50" s="199"/>
      <c r="AF50" s="199"/>
      <c r="AJ50" s="181" t="s">
        <v>101</v>
      </c>
      <c r="AL50" s="181">
        <f t="shared" ref="AL50" si="4">$Y$36/9</f>
        <v>0.55555555555555558</v>
      </c>
      <c r="AN50" s="181">
        <f>$AD$36/24</f>
        <v>0.91666666666666663</v>
      </c>
    </row>
    <row r="51" spans="2:40">
      <c r="B51" s="203"/>
      <c r="C51" s="183" t="s">
        <v>45</v>
      </c>
      <c r="D51" s="270"/>
      <c r="E51" s="270"/>
      <c r="F51" s="193">
        <f>IF('Input Sheet - Retail'!F51="Yes",$AL$52,0)</f>
        <v>0</v>
      </c>
      <c r="G51" s="193">
        <f>IF('Input Sheet - Retail'!G51="Yes",$AL$52,0)</f>
        <v>0</v>
      </c>
      <c r="H51" s="193">
        <f>IF('Input Sheet - Retail'!H51="Yes",$AL$52,0)</f>
        <v>0</v>
      </c>
      <c r="I51" s="193">
        <f>IF('Input Sheet - Retail'!I51="Yes",$AN$52,0)</f>
        <v>0</v>
      </c>
      <c r="J51" s="193">
        <f>IF('Input Sheet - Retail'!J51="Yes",$AN$52,0)</f>
        <v>0</v>
      </c>
      <c r="K51" s="193">
        <f>IF('Input Sheet - Retail'!K51="Yes",$AN$52,0)</f>
        <v>0</v>
      </c>
      <c r="L51" s="193">
        <f>IF('Input Sheet - Retail'!L51="Yes",$AN$52,0)</f>
        <v>0</v>
      </c>
      <c r="M51" s="193">
        <f>IF('Input Sheet - Retail'!M51="Yes",$AN$52,0)</f>
        <v>0</v>
      </c>
      <c r="N51" s="185"/>
      <c r="O51" s="185"/>
      <c r="P51" s="185"/>
      <c r="Q51" s="185"/>
      <c r="R51" s="185"/>
      <c r="S51" s="193">
        <f>IF('Input Sheet - Retail'!S51="Yes",$AN$52,0)</f>
        <v>0</v>
      </c>
      <c r="T51" s="193">
        <f>IF('Input Sheet - Retail'!T51="Yes",$AN$52,0)</f>
        <v>0</v>
      </c>
      <c r="U51" s="193">
        <f>IF('Input Sheet - Retail'!U51="Yes",$AN$52,0)</f>
        <v>0</v>
      </c>
      <c r="V51" s="271"/>
      <c r="W51" s="188"/>
      <c r="X51" s="188"/>
      <c r="Y51" s="188"/>
      <c r="Z51" s="199"/>
      <c r="AA51" s="199"/>
      <c r="AB51" s="188"/>
      <c r="AC51" s="188"/>
      <c r="AD51" s="188"/>
      <c r="AE51" s="199"/>
      <c r="AF51" s="199"/>
      <c r="AJ51" s="181" t="s">
        <v>73</v>
      </c>
      <c r="AL51" s="181">
        <f t="shared" ref="AL51" si="5">$Y$39/3</f>
        <v>0.33333333333333331</v>
      </c>
      <c r="AN51" s="181">
        <f>$AD$39/8</f>
        <v>1</v>
      </c>
    </row>
    <row r="52" spans="2:40">
      <c r="B52" s="203"/>
      <c r="C52" s="183" t="s">
        <v>46</v>
      </c>
      <c r="D52" s="270"/>
      <c r="E52" s="270"/>
      <c r="F52" s="193">
        <f>IF('Input Sheet - Retail'!F52="Yes",$AL$52,0)</f>
        <v>0</v>
      </c>
      <c r="G52" s="193">
        <f>IF('Input Sheet - Retail'!G52="Yes",$AL$52,0)</f>
        <v>0</v>
      </c>
      <c r="H52" s="193">
        <f>IF('Input Sheet - Retail'!H52="Yes",$AL$52,0)</f>
        <v>0</v>
      </c>
      <c r="I52" s="193">
        <f>IF('Input Sheet - Retail'!I52="Yes",$AN$52,0)</f>
        <v>0</v>
      </c>
      <c r="J52" s="193">
        <f>IF('Input Sheet - Retail'!J52="Yes",$AN$52,0)</f>
        <v>0</v>
      </c>
      <c r="K52" s="193">
        <f>IF('Input Sheet - Retail'!K52="Yes",$AN$52,0)</f>
        <v>0</v>
      </c>
      <c r="L52" s="193">
        <f>IF('Input Sheet - Retail'!L52="Yes",$AN$52,0)</f>
        <v>0</v>
      </c>
      <c r="M52" s="193">
        <f>IF('Input Sheet - Retail'!M52="Yes",$AN$52,0)</f>
        <v>0</v>
      </c>
      <c r="N52" s="185"/>
      <c r="O52" s="185"/>
      <c r="P52" s="185"/>
      <c r="Q52" s="185"/>
      <c r="R52" s="185"/>
      <c r="S52" s="193">
        <f>IF('Input Sheet - Retail'!S52="Yes",$AN$52,0)</f>
        <v>0</v>
      </c>
      <c r="T52" s="193">
        <f>IF('Input Sheet - Retail'!T52="Yes",$AN$52,0)</f>
        <v>0</v>
      </c>
      <c r="U52" s="193">
        <f>IF('Input Sheet - Retail'!U52="Yes",$AN$52,0)</f>
        <v>0</v>
      </c>
      <c r="V52" s="271"/>
      <c r="W52" s="188"/>
      <c r="X52" s="188"/>
      <c r="Y52" s="188"/>
      <c r="Z52" s="199"/>
      <c r="AA52" s="199"/>
      <c r="AB52" s="188"/>
      <c r="AC52" s="188"/>
      <c r="AD52" s="188"/>
      <c r="AE52" s="199"/>
      <c r="AF52" s="199"/>
      <c r="AJ52" s="181" t="s">
        <v>78</v>
      </c>
      <c r="AL52" s="181">
        <f t="shared" ref="AL52" si="6">$Y$41/42</f>
        <v>0.14285714285714285</v>
      </c>
      <c r="AN52" s="181">
        <f>$AD$41/112</f>
        <v>0.35714285714285715</v>
      </c>
    </row>
    <row r="53" spans="2:40">
      <c r="B53" s="203"/>
      <c r="C53" s="183" t="s">
        <v>47</v>
      </c>
      <c r="D53" s="270"/>
      <c r="E53" s="270"/>
      <c r="F53" s="193">
        <f>IF('Input Sheet - Retail'!F53="Yes",$AL$52,0)</f>
        <v>0</v>
      </c>
      <c r="G53" s="193">
        <f>IF('Input Sheet - Retail'!G53="Yes",$AL$52,0)</f>
        <v>0</v>
      </c>
      <c r="H53" s="193">
        <f>IF('Input Sheet - Retail'!H53="Yes",$AL$52,0)</f>
        <v>0</v>
      </c>
      <c r="I53" s="193">
        <f>IF('Input Sheet - Retail'!I53="Yes",$AN$52,0)</f>
        <v>0</v>
      </c>
      <c r="J53" s="193">
        <f>IF('Input Sheet - Retail'!J53="Yes",$AN$52,0)</f>
        <v>0</v>
      </c>
      <c r="K53" s="193">
        <f>IF('Input Sheet - Retail'!K53="Yes",$AN$52,0)</f>
        <v>0</v>
      </c>
      <c r="L53" s="193">
        <f>IF('Input Sheet - Retail'!L53="Yes",$AN$52,0)</f>
        <v>0</v>
      </c>
      <c r="M53" s="193">
        <f>IF('Input Sheet - Retail'!M53="Yes",$AN$52,0)</f>
        <v>0</v>
      </c>
      <c r="N53" s="185"/>
      <c r="O53" s="185"/>
      <c r="P53" s="185"/>
      <c r="Q53" s="185"/>
      <c r="R53" s="185"/>
      <c r="S53" s="193">
        <f>IF('Input Sheet - Retail'!S53="Yes",$AN$52,0)</f>
        <v>0</v>
      </c>
      <c r="T53" s="193">
        <f>IF('Input Sheet - Retail'!T53="Yes",$AN$52,0)</f>
        <v>0</v>
      </c>
      <c r="U53" s="193">
        <f>IF('Input Sheet - Retail'!U53="Yes",$AN$52,0)</f>
        <v>0</v>
      </c>
      <c r="V53" s="271"/>
      <c r="W53" s="188"/>
      <c r="X53" s="188"/>
      <c r="Y53" s="188"/>
      <c r="Z53" s="199"/>
      <c r="AA53" s="199"/>
      <c r="AB53" s="188"/>
      <c r="AC53" s="188"/>
      <c r="AD53" s="188"/>
      <c r="AE53" s="199"/>
      <c r="AF53" s="199"/>
      <c r="AJ53" s="181" t="s">
        <v>75</v>
      </c>
      <c r="AL53" s="181">
        <f t="shared" ref="AL53" si="7">$Y$62/24</f>
        <v>0.25</v>
      </c>
      <c r="AN53" s="181">
        <f>$AD$62/64</f>
        <v>0.109375</v>
      </c>
    </row>
    <row r="54" spans="2:40">
      <c r="B54" s="203"/>
      <c r="C54" s="183" t="s">
        <v>48</v>
      </c>
      <c r="D54" s="270"/>
      <c r="E54" s="270"/>
      <c r="F54" s="193">
        <f>IF('Input Sheet - Retail'!F54="Yes",$AL$52,0)</f>
        <v>0</v>
      </c>
      <c r="G54" s="193">
        <f>IF('Input Sheet - Retail'!G54="Yes",$AL$52,0)</f>
        <v>0</v>
      </c>
      <c r="H54" s="193">
        <f>IF('Input Sheet - Retail'!H54="Yes",$AL$52,0)</f>
        <v>0</v>
      </c>
      <c r="I54" s="193">
        <f>IF('Input Sheet - Retail'!I54="Yes",$AN$52,0)</f>
        <v>0</v>
      </c>
      <c r="J54" s="193">
        <f>IF('Input Sheet - Retail'!J54="Yes",$AN$52,0)</f>
        <v>0</v>
      </c>
      <c r="K54" s="193">
        <f>IF('Input Sheet - Retail'!K54="Yes",$AN$52,0)</f>
        <v>0</v>
      </c>
      <c r="L54" s="193">
        <f>IF('Input Sheet - Retail'!L54="Yes",$AN$52,0)</f>
        <v>0</v>
      </c>
      <c r="M54" s="193">
        <f>IF('Input Sheet - Retail'!M54="Yes",$AN$52,0)</f>
        <v>0</v>
      </c>
      <c r="N54" s="185"/>
      <c r="O54" s="185"/>
      <c r="P54" s="185"/>
      <c r="Q54" s="185"/>
      <c r="R54" s="185"/>
      <c r="S54" s="193">
        <f>IF('Input Sheet - Retail'!S54="Yes",$AN$52,0)</f>
        <v>0</v>
      </c>
      <c r="T54" s="193">
        <f>IF('Input Sheet - Retail'!T54="Yes",$AN$52,0)</f>
        <v>0</v>
      </c>
      <c r="U54" s="193">
        <f>IF('Input Sheet - Retail'!U54="Yes",$AN$52,0)</f>
        <v>0</v>
      </c>
      <c r="V54" s="271"/>
      <c r="W54" s="191"/>
      <c r="X54" s="191"/>
      <c r="Y54" s="191"/>
      <c r="Z54" s="201"/>
      <c r="AA54" s="201"/>
      <c r="AB54" s="191"/>
      <c r="AC54" s="191"/>
      <c r="AD54" s="191"/>
      <c r="AE54" s="201"/>
      <c r="AF54" s="201"/>
    </row>
    <row r="55" spans="2:40" ht="34.799999999999997">
      <c r="B55" s="214" t="s">
        <v>74</v>
      </c>
      <c r="C55" s="183" t="s">
        <v>49</v>
      </c>
      <c r="D55" s="270"/>
      <c r="E55" s="270"/>
      <c r="F55" s="270"/>
      <c r="G55" s="270"/>
      <c r="H55" s="270"/>
      <c r="I55" s="270"/>
      <c r="J55" s="270"/>
      <c r="K55" s="270"/>
      <c r="L55" s="270"/>
      <c r="M55" s="270"/>
      <c r="N55" s="185"/>
      <c r="O55" s="185"/>
      <c r="P55" s="185"/>
      <c r="Q55" s="185"/>
      <c r="R55" s="185"/>
      <c r="S55" s="270"/>
      <c r="T55" s="270"/>
      <c r="U55" s="270"/>
      <c r="V55" s="271"/>
      <c r="W55" s="215" t="s">
        <v>102</v>
      </c>
      <c r="X55" s="215" t="s">
        <v>102</v>
      </c>
      <c r="Y55" s="215" t="s">
        <v>102</v>
      </c>
      <c r="Z55" s="215" t="s">
        <v>102</v>
      </c>
      <c r="AA55" s="215" t="s">
        <v>102</v>
      </c>
      <c r="AB55" s="215" t="s">
        <v>102</v>
      </c>
      <c r="AC55" s="215" t="s">
        <v>102</v>
      </c>
      <c r="AD55" s="215" t="s">
        <v>102</v>
      </c>
      <c r="AE55" s="215" t="s">
        <v>102</v>
      </c>
      <c r="AF55" s="215" t="s">
        <v>102</v>
      </c>
    </row>
    <row r="56" spans="2:40">
      <c r="B56" s="203" t="s">
        <v>76</v>
      </c>
      <c r="C56" s="183" t="s">
        <v>50</v>
      </c>
      <c r="D56" s="270"/>
      <c r="E56" s="270"/>
      <c r="F56" s="270"/>
      <c r="G56" s="270"/>
      <c r="H56" s="270"/>
      <c r="I56" s="270"/>
      <c r="J56" s="270"/>
      <c r="K56" s="270"/>
      <c r="L56" s="270"/>
      <c r="M56" s="270"/>
      <c r="N56" s="185"/>
      <c r="O56" s="185"/>
      <c r="P56" s="185"/>
      <c r="Q56" s="185"/>
      <c r="R56" s="185"/>
      <c r="S56" s="270"/>
      <c r="T56" s="270"/>
      <c r="U56" s="270"/>
      <c r="V56" s="271"/>
      <c r="W56" s="195" t="s">
        <v>102</v>
      </c>
      <c r="X56" s="195" t="s">
        <v>102</v>
      </c>
      <c r="Y56" s="195" t="s">
        <v>102</v>
      </c>
      <c r="Z56" s="195" t="s">
        <v>102</v>
      </c>
      <c r="AA56" s="195" t="s">
        <v>102</v>
      </c>
      <c r="AB56" s="195" t="s">
        <v>102</v>
      </c>
      <c r="AC56" s="195" t="s">
        <v>102</v>
      </c>
      <c r="AD56" s="195" t="s">
        <v>102</v>
      </c>
      <c r="AE56" s="195" t="s">
        <v>102</v>
      </c>
      <c r="AF56" s="195" t="s">
        <v>102</v>
      </c>
    </row>
    <row r="57" spans="2:40">
      <c r="B57" s="203"/>
      <c r="C57" s="183" t="s">
        <v>51</v>
      </c>
      <c r="D57" s="270"/>
      <c r="E57" s="270"/>
      <c r="F57" s="270"/>
      <c r="G57" s="270"/>
      <c r="H57" s="270"/>
      <c r="I57" s="270"/>
      <c r="J57" s="270"/>
      <c r="K57" s="270"/>
      <c r="L57" s="270"/>
      <c r="M57" s="270"/>
      <c r="N57" s="185"/>
      <c r="O57" s="185"/>
      <c r="P57" s="185"/>
      <c r="Q57" s="185"/>
      <c r="R57" s="185"/>
      <c r="S57" s="270"/>
      <c r="T57" s="270"/>
      <c r="U57" s="270"/>
      <c r="V57" s="271"/>
      <c r="W57" s="188"/>
      <c r="X57" s="188"/>
      <c r="Y57" s="188"/>
      <c r="Z57" s="188"/>
      <c r="AA57" s="188"/>
      <c r="AB57" s="188"/>
      <c r="AC57" s="188"/>
      <c r="AD57" s="188"/>
      <c r="AE57" s="188"/>
      <c r="AF57" s="188"/>
    </row>
    <row r="58" spans="2:40">
      <c r="B58" s="203"/>
      <c r="C58" s="183" t="s">
        <v>52</v>
      </c>
      <c r="D58" s="270"/>
      <c r="E58" s="270"/>
      <c r="F58" s="270"/>
      <c r="G58" s="270"/>
      <c r="H58" s="270"/>
      <c r="I58" s="270"/>
      <c r="J58" s="270"/>
      <c r="K58" s="270"/>
      <c r="L58" s="270"/>
      <c r="M58" s="270"/>
      <c r="N58" s="185"/>
      <c r="O58" s="185"/>
      <c r="P58" s="185"/>
      <c r="Q58" s="185"/>
      <c r="R58" s="185"/>
      <c r="S58" s="270"/>
      <c r="T58" s="270"/>
      <c r="U58" s="270"/>
      <c r="V58" s="271"/>
      <c r="W58" s="188"/>
      <c r="X58" s="188"/>
      <c r="Y58" s="188"/>
      <c r="Z58" s="188"/>
      <c r="AA58" s="188"/>
      <c r="AB58" s="188"/>
      <c r="AC58" s="188"/>
      <c r="AD58" s="188"/>
      <c r="AE58" s="188"/>
      <c r="AF58" s="188"/>
    </row>
    <row r="59" spans="2:40">
      <c r="B59" s="203"/>
      <c r="C59" s="183" t="s">
        <v>53</v>
      </c>
      <c r="D59" s="270"/>
      <c r="E59" s="270"/>
      <c r="F59" s="270"/>
      <c r="G59" s="270"/>
      <c r="H59" s="270"/>
      <c r="I59" s="270"/>
      <c r="J59" s="270"/>
      <c r="K59" s="270"/>
      <c r="L59" s="270"/>
      <c r="M59" s="270"/>
      <c r="N59" s="185"/>
      <c r="O59" s="185"/>
      <c r="P59" s="185"/>
      <c r="Q59" s="185"/>
      <c r="R59" s="185"/>
      <c r="S59" s="270"/>
      <c r="T59" s="270"/>
      <c r="U59" s="270"/>
      <c r="V59" s="271"/>
      <c r="W59" s="188"/>
      <c r="X59" s="188"/>
      <c r="Y59" s="188"/>
      <c r="Z59" s="188"/>
      <c r="AA59" s="188"/>
      <c r="AB59" s="188"/>
      <c r="AC59" s="188"/>
      <c r="AD59" s="188"/>
      <c r="AE59" s="188"/>
      <c r="AF59" s="188"/>
    </row>
    <row r="60" spans="2:40">
      <c r="B60" s="203"/>
      <c r="C60" s="183" t="s">
        <v>54</v>
      </c>
      <c r="D60" s="270"/>
      <c r="E60" s="270"/>
      <c r="F60" s="270"/>
      <c r="G60" s="270"/>
      <c r="H60" s="270"/>
      <c r="I60" s="270"/>
      <c r="J60" s="270"/>
      <c r="K60" s="270"/>
      <c r="L60" s="270"/>
      <c r="M60" s="270"/>
      <c r="N60" s="185"/>
      <c r="O60" s="185"/>
      <c r="P60" s="185"/>
      <c r="Q60" s="185"/>
      <c r="R60" s="185"/>
      <c r="S60" s="270"/>
      <c r="T60" s="270"/>
      <c r="U60" s="270"/>
      <c r="V60" s="271"/>
      <c r="W60" s="188"/>
      <c r="X60" s="188"/>
      <c r="Y60" s="188"/>
      <c r="Z60" s="188"/>
      <c r="AA60" s="188"/>
      <c r="AB60" s="188"/>
      <c r="AC60" s="188"/>
      <c r="AD60" s="188"/>
      <c r="AE60" s="188"/>
      <c r="AF60" s="188"/>
    </row>
    <row r="61" spans="2:40">
      <c r="B61" s="203"/>
      <c r="C61" s="183" t="s">
        <v>55</v>
      </c>
      <c r="D61" s="270"/>
      <c r="E61" s="270"/>
      <c r="F61" s="270"/>
      <c r="G61" s="270"/>
      <c r="H61" s="270"/>
      <c r="I61" s="270"/>
      <c r="J61" s="270"/>
      <c r="K61" s="270"/>
      <c r="L61" s="270"/>
      <c r="M61" s="270"/>
      <c r="N61" s="185"/>
      <c r="O61" s="185"/>
      <c r="P61" s="185"/>
      <c r="Q61" s="185"/>
      <c r="R61" s="185"/>
      <c r="S61" s="270"/>
      <c r="T61" s="270"/>
      <c r="U61" s="270"/>
      <c r="V61" s="271"/>
      <c r="W61" s="191"/>
      <c r="X61" s="191"/>
      <c r="Y61" s="191"/>
      <c r="Z61" s="191"/>
      <c r="AA61" s="191"/>
      <c r="AB61" s="191"/>
      <c r="AC61" s="191"/>
      <c r="AD61" s="191"/>
      <c r="AE61" s="191"/>
      <c r="AF61" s="191"/>
    </row>
    <row r="62" spans="2:40">
      <c r="B62" s="203" t="s">
        <v>75</v>
      </c>
      <c r="C62" s="183" t="s">
        <v>65</v>
      </c>
      <c r="D62" s="270"/>
      <c r="E62" s="270"/>
      <c r="F62" s="193">
        <f>IF('Input Sheet - Retail'!F62="Yes",$AL$53,0)</f>
        <v>0</v>
      </c>
      <c r="G62" s="193">
        <f>IF('Input Sheet - Retail'!G62="Yes",$AL$53,0)</f>
        <v>0</v>
      </c>
      <c r="H62" s="193">
        <f>IF('Input Sheet - Retail'!H62="Yes",$AL$53,0)</f>
        <v>0</v>
      </c>
      <c r="I62" s="193">
        <f>IF('Input Sheet - Retail'!I62="Yes",$AN$53,0)</f>
        <v>0</v>
      </c>
      <c r="J62" s="193">
        <f>IF('Input Sheet - Retail'!J62="Yes",$AN$53,0)</f>
        <v>0</v>
      </c>
      <c r="K62" s="193">
        <f>IF('Input Sheet - Retail'!K62="Yes",$AN$53,0)</f>
        <v>0</v>
      </c>
      <c r="L62" s="193">
        <f>IF('Input Sheet - Retail'!L62="Yes",$AN$53,0)</f>
        <v>0</v>
      </c>
      <c r="M62" s="193">
        <f>IF('Input Sheet - Retail'!M62="Yes",$AN$53,0)</f>
        <v>0</v>
      </c>
      <c r="N62" s="185"/>
      <c r="O62" s="185"/>
      <c r="P62" s="185"/>
      <c r="Q62" s="185"/>
      <c r="R62" s="185"/>
      <c r="S62" s="193">
        <f>IF('Input Sheet - Retail'!S62="Yes",$AN$53,0)</f>
        <v>0</v>
      </c>
      <c r="T62" s="193">
        <f>IF('Input Sheet - Retail'!T62="Yes",$AN$53,0)</f>
        <v>0</v>
      </c>
      <c r="U62" s="193">
        <f>IF('Input Sheet - Retail'!U62="Yes",$AN$53,0)</f>
        <v>0</v>
      </c>
      <c r="V62" s="271"/>
      <c r="W62" s="195">
        <f>COUNT(F62:H69)</f>
        <v>24</v>
      </c>
      <c r="X62" s="195">
        <f>SUM(F62:H69)</f>
        <v>0</v>
      </c>
      <c r="Y62" s="196">
        <f>AV19</f>
        <v>6</v>
      </c>
      <c r="Z62" s="197">
        <f>X62/Y62</f>
        <v>0</v>
      </c>
      <c r="AA62" s="197">
        <f>AW19/AI21</f>
        <v>4.8571428571428571E-2</v>
      </c>
      <c r="AB62" s="195">
        <f>COUNT(I62:M69,S62:U69)</f>
        <v>64</v>
      </c>
      <c r="AC62" s="195">
        <f>SUM(I62:M69,S62:U69)</f>
        <v>0</v>
      </c>
      <c r="AD62" s="196">
        <f>AV20</f>
        <v>7</v>
      </c>
      <c r="AE62" s="197">
        <f>AC62/AD62</f>
        <v>0</v>
      </c>
      <c r="AF62" s="197">
        <f>AW20/AI21</f>
        <v>1.3333333333333334E-2</v>
      </c>
    </row>
    <row r="63" spans="2:40">
      <c r="B63" s="203"/>
      <c r="C63" s="183" t="s">
        <v>66</v>
      </c>
      <c r="D63" s="270"/>
      <c r="E63" s="270"/>
      <c r="F63" s="193">
        <f>IF('Input Sheet - Retail'!F63="Yes",$AL$53,0)</f>
        <v>0</v>
      </c>
      <c r="G63" s="193">
        <f>IF('Input Sheet - Retail'!G63="Yes",$AL$53,0)</f>
        <v>0</v>
      </c>
      <c r="H63" s="193">
        <f>IF('Input Sheet - Retail'!H63="Yes",$AL$53,0)</f>
        <v>0</v>
      </c>
      <c r="I63" s="193">
        <f>IF('Input Sheet - Retail'!I63="Yes",$AN$53,0)</f>
        <v>0</v>
      </c>
      <c r="J63" s="193">
        <f>IF('Input Sheet - Retail'!J63="Yes",$AN$53,0)</f>
        <v>0</v>
      </c>
      <c r="K63" s="193">
        <f>IF('Input Sheet - Retail'!K63="Yes",$AN$53,0)</f>
        <v>0</v>
      </c>
      <c r="L63" s="193">
        <f>IF('Input Sheet - Retail'!L63="Yes",$AN$53,0)</f>
        <v>0</v>
      </c>
      <c r="M63" s="193">
        <f>IF('Input Sheet - Retail'!M63="Yes",$AN$53,0)</f>
        <v>0</v>
      </c>
      <c r="N63" s="185"/>
      <c r="O63" s="185"/>
      <c r="P63" s="185"/>
      <c r="Q63" s="185"/>
      <c r="R63" s="185"/>
      <c r="S63" s="193">
        <f>IF('Input Sheet - Retail'!S63="Yes",$AN$53,0)</f>
        <v>0</v>
      </c>
      <c r="T63" s="193">
        <f>IF('Input Sheet - Retail'!T63="Yes",$AN$53,0)</f>
        <v>0</v>
      </c>
      <c r="U63" s="193">
        <f>IF('Input Sheet - Retail'!U63="Yes",$AN$53,0)</f>
        <v>0</v>
      </c>
      <c r="V63" s="271"/>
      <c r="W63" s="188"/>
      <c r="X63" s="188"/>
      <c r="Y63" s="188"/>
      <c r="Z63" s="199"/>
      <c r="AA63" s="199"/>
      <c r="AB63" s="188"/>
      <c r="AC63" s="188"/>
      <c r="AD63" s="188"/>
      <c r="AE63" s="199"/>
      <c r="AF63" s="199"/>
    </row>
    <row r="64" spans="2:40">
      <c r="B64" s="203"/>
      <c r="C64" s="183" t="s">
        <v>79</v>
      </c>
      <c r="D64" s="270"/>
      <c r="E64" s="270"/>
      <c r="F64" s="193">
        <f>IF('Input Sheet - Retail'!F64="Yes",$AL$53,0)</f>
        <v>0</v>
      </c>
      <c r="G64" s="193">
        <f>IF('Input Sheet - Retail'!G64="Yes",$AL$53,0)</f>
        <v>0</v>
      </c>
      <c r="H64" s="193">
        <f>IF('Input Sheet - Retail'!H64="Yes",$AL$53,0)</f>
        <v>0</v>
      </c>
      <c r="I64" s="193">
        <f>IF('Input Sheet - Retail'!I64="Yes",$AN$53,0)</f>
        <v>0</v>
      </c>
      <c r="J64" s="193">
        <f>IF('Input Sheet - Retail'!J64="Yes",$AN$53,0)</f>
        <v>0</v>
      </c>
      <c r="K64" s="193">
        <f>IF('Input Sheet - Retail'!K64="Yes",$AN$53,0)</f>
        <v>0</v>
      </c>
      <c r="L64" s="193">
        <f>IF('Input Sheet - Retail'!L64="Yes",$AN$53,0)</f>
        <v>0</v>
      </c>
      <c r="M64" s="193">
        <f>IF('Input Sheet - Retail'!M64="Yes",$AN$53,0)</f>
        <v>0</v>
      </c>
      <c r="N64" s="185"/>
      <c r="O64" s="185"/>
      <c r="P64" s="185"/>
      <c r="Q64" s="185"/>
      <c r="R64" s="185"/>
      <c r="S64" s="193">
        <f>IF('Input Sheet - Retail'!S64="Yes",$AN$53,0)</f>
        <v>0</v>
      </c>
      <c r="T64" s="193">
        <f>IF('Input Sheet - Retail'!T64="Yes",$AN$53,0)</f>
        <v>0</v>
      </c>
      <c r="U64" s="193">
        <f>IF('Input Sheet - Retail'!U64="Yes",$AN$53,0)</f>
        <v>0</v>
      </c>
      <c r="V64" s="271"/>
      <c r="W64" s="188"/>
      <c r="X64" s="188"/>
      <c r="Y64" s="188"/>
      <c r="Z64" s="199"/>
      <c r="AA64" s="199"/>
      <c r="AB64" s="188"/>
      <c r="AC64" s="188"/>
      <c r="AD64" s="188"/>
      <c r="AE64" s="199"/>
      <c r="AF64" s="199"/>
    </row>
    <row r="65" spans="2:32">
      <c r="B65" s="203"/>
      <c r="C65" s="183" t="s">
        <v>80</v>
      </c>
      <c r="D65" s="270"/>
      <c r="E65" s="270"/>
      <c r="F65" s="193">
        <f>IF('Input Sheet - Retail'!F65="Yes",$AL$53,0)</f>
        <v>0</v>
      </c>
      <c r="G65" s="193">
        <f>IF('Input Sheet - Retail'!G65="Yes",$AL$53,0)</f>
        <v>0</v>
      </c>
      <c r="H65" s="193">
        <f>IF('Input Sheet - Retail'!H65="Yes",$AL$53,0)</f>
        <v>0</v>
      </c>
      <c r="I65" s="193">
        <f>IF('Input Sheet - Retail'!I65="Yes",$AN$53,0)</f>
        <v>0</v>
      </c>
      <c r="J65" s="193">
        <f>IF('Input Sheet - Retail'!J65="Yes",$AN$53,0)</f>
        <v>0</v>
      </c>
      <c r="K65" s="193">
        <f>IF('Input Sheet - Retail'!K65="Yes",$AN$53,0)</f>
        <v>0</v>
      </c>
      <c r="L65" s="193">
        <f>IF('Input Sheet - Retail'!L65="Yes",$AN$53,0)</f>
        <v>0</v>
      </c>
      <c r="M65" s="193">
        <f>IF('Input Sheet - Retail'!M65="Yes",$AN$53,0)</f>
        <v>0</v>
      </c>
      <c r="N65" s="185"/>
      <c r="O65" s="185"/>
      <c r="P65" s="185"/>
      <c r="Q65" s="185"/>
      <c r="R65" s="185"/>
      <c r="S65" s="193">
        <f>IF('Input Sheet - Retail'!S65="Yes",$AN$53,0)</f>
        <v>0</v>
      </c>
      <c r="T65" s="193">
        <f>IF('Input Sheet - Retail'!T65="Yes",$AN$53,0)</f>
        <v>0</v>
      </c>
      <c r="U65" s="193">
        <f>IF('Input Sheet - Retail'!U65="Yes",$AN$53,0)</f>
        <v>0</v>
      </c>
      <c r="V65" s="271"/>
      <c r="W65" s="188"/>
      <c r="X65" s="188"/>
      <c r="Y65" s="188"/>
      <c r="Z65" s="199"/>
      <c r="AA65" s="199"/>
      <c r="AB65" s="188"/>
      <c r="AC65" s="188"/>
      <c r="AD65" s="188"/>
      <c r="AE65" s="199"/>
      <c r="AF65" s="199"/>
    </row>
    <row r="66" spans="2:32">
      <c r="B66" s="203"/>
      <c r="C66" s="183" t="s">
        <v>67</v>
      </c>
      <c r="D66" s="270"/>
      <c r="E66" s="270"/>
      <c r="F66" s="193">
        <f>IF('Input Sheet - Retail'!F66="Yes",$AL$53,0)</f>
        <v>0</v>
      </c>
      <c r="G66" s="193">
        <f>IF('Input Sheet - Retail'!G66="Yes",$AL$53,0)</f>
        <v>0</v>
      </c>
      <c r="H66" s="193">
        <f>IF('Input Sheet - Retail'!H66="Yes",$AL$53,0)</f>
        <v>0</v>
      </c>
      <c r="I66" s="193">
        <f>IF('Input Sheet - Retail'!I66="Yes",$AN$53,0)</f>
        <v>0</v>
      </c>
      <c r="J66" s="193">
        <f>IF('Input Sheet - Retail'!J66="Yes",$AN$53,0)</f>
        <v>0</v>
      </c>
      <c r="K66" s="193">
        <f>IF('Input Sheet - Retail'!K66="Yes",$AN$53,0)</f>
        <v>0</v>
      </c>
      <c r="L66" s="193">
        <f>IF('Input Sheet - Retail'!L66="Yes",$AN$53,0)</f>
        <v>0</v>
      </c>
      <c r="M66" s="193">
        <f>IF('Input Sheet - Retail'!M66="Yes",$AN$53,0)</f>
        <v>0</v>
      </c>
      <c r="N66" s="185"/>
      <c r="O66" s="185"/>
      <c r="P66" s="185"/>
      <c r="Q66" s="185"/>
      <c r="R66" s="185"/>
      <c r="S66" s="193">
        <f>IF('Input Sheet - Retail'!S66="Yes",$AN$53,0)</f>
        <v>0</v>
      </c>
      <c r="T66" s="193">
        <f>IF('Input Sheet - Retail'!T66="Yes",$AN$53,0)</f>
        <v>0</v>
      </c>
      <c r="U66" s="193">
        <f>IF('Input Sheet - Retail'!U66="Yes",$AN$53,0)</f>
        <v>0</v>
      </c>
      <c r="V66" s="271"/>
      <c r="W66" s="188"/>
      <c r="X66" s="188"/>
      <c r="Y66" s="188"/>
      <c r="Z66" s="199"/>
      <c r="AA66" s="199"/>
      <c r="AB66" s="188"/>
      <c r="AC66" s="188"/>
      <c r="AD66" s="188"/>
      <c r="AE66" s="199"/>
      <c r="AF66" s="199"/>
    </row>
    <row r="67" spans="2:32">
      <c r="B67" s="203"/>
      <c r="C67" s="183" t="s">
        <v>68</v>
      </c>
      <c r="D67" s="270"/>
      <c r="E67" s="270"/>
      <c r="F67" s="193">
        <f>IF('Input Sheet - Retail'!F67="Yes",$AL$53,0)</f>
        <v>0</v>
      </c>
      <c r="G67" s="193">
        <f>IF('Input Sheet - Retail'!G67="Yes",$AL$53,0)</f>
        <v>0</v>
      </c>
      <c r="H67" s="193">
        <f>IF('Input Sheet - Retail'!H67="Yes",$AL$53,0)</f>
        <v>0</v>
      </c>
      <c r="I67" s="193">
        <f>IF('Input Sheet - Retail'!I67="Yes",$AN$53,0)</f>
        <v>0</v>
      </c>
      <c r="J67" s="193">
        <f>IF('Input Sheet - Retail'!J67="Yes",$AN$53,0)</f>
        <v>0</v>
      </c>
      <c r="K67" s="193">
        <f>IF('Input Sheet - Retail'!K67="Yes",$AN$53,0)</f>
        <v>0</v>
      </c>
      <c r="L67" s="193">
        <f>IF('Input Sheet - Retail'!L67="Yes",$AN$53,0)</f>
        <v>0</v>
      </c>
      <c r="M67" s="193">
        <f>IF('Input Sheet - Retail'!M67="Yes",$AN$53,0)</f>
        <v>0</v>
      </c>
      <c r="N67" s="185"/>
      <c r="O67" s="185"/>
      <c r="P67" s="185"/>
      <c r="Q67" s="185"/>
      <c r="R67" s="185"/>
      <c r="S67" s="193">
        <f>IF('Input Sheet - Retail'!S67="Yes",$AN$53,0)</f>
        <v>0</v>
      </c>
      <c r="T67" s="193">
        <f>IF('Input Sheet - Retail'!T67="Yes",$AN$53,0)</f>
        <v>0</v>
      </c>
      <c r="U67" s="193">
        <f>IF('Input Sheet - Retail'!U67="Yes",$AN$53,0)</f>
        <v>0</v>
      </c>
      <c r="V67" s="271"/>
      <c r="W67" s="188"/>
      <c r="X67" s="188"/>
      <c r="Y67" s="188"/>
      <c r="Z67" s="199"/>
      <c r="AA67" s="199"/>
      <c r="AB67" s="188"/>
      <c r="AC67" s="188"/>
      <c r="AD67" s="188"/>
      <c r="AE67" s="199"/>
      <c r="AF67" s="199"/>
    </row>
    <row r="68" spans="2:32">
      <c r="B68" s="203"/>
      <c r="C68" s="183" t="s">
        <v>69</v>
      </c>
      <c r="D68" s="270"/>
      <c r="E68" s="270"/>
      <c r="F68" s="193">
        <f>IF('Input Sheet - Retail'!F68="Yes",$AL$53,0)</f>
        <v>0</v>
      </c>
      <c r="G68" s="193">
        <f>IF('Input Sheet - Retail'!G68="Yes",$AL$53,0)</f>
        <v>0</v>
      </c>
      <c r="H68" s="193">
        <f>IF('Input Sheet - Retail'!H68="Yes",$AL$53,0)</f>
        <v>0</v>
      </c>
      <c r="I68" s="193">
        <f>IF('Input Sheet - Retail'!I68="Yes",$AN$53,0)</f>
        <v>0</v>
      </c>
      <c r="J68" s="193">
        <f>IF('Input Sheet - Retail'!J68="Yes",$AN$53,0)</f>
        <v>0</v>
      </c>
      <c r="K68" s="193">
        <f>IF('Input Sheet - Retail'!K68="Yes",$AN$53,0)</f>
        <v>0</v>
      </c>
      <c r="L68" s="193">
        <f>IF('Input Sheet - Retail'!L68="Yes",$AN$53,0)</f>
        <v>0</v>
      </c>
      <c r="M68" s="193">
        <f>IF('Input Sheet - Retail'!M68="Yes",$AN$53,0)</f>
        <v>0</v>
      </c>
      <c r="N68" s="185"/>
      <c r="O68" s="185"/>
      <c r="P68" s="185"/>
      <c r="Q68" s="185"/>
      <c r="R68" s="185"/>
      <c r="S68" s="193">
        <f>IF('Input Sheet - Retail'!S68="Yes",$AN$53,0)</f>
        <v>0</v>
      </c>
      <c r="T68" s="193">
        <f>IF('Input Sheet - Retail'!T68="Yes",$AN$53,0)</f>
        <v>0</v>
      </c>
      <c r="U68" s="193">
        <f>IF('Input Sheet - Retail'!U68="Yes",$AN$53,0)</f>
        <v>0</v>
      </c>
      <c r="V68" s="271"/>
      <c r="W68" s="188"/>
      <c r="X68" s="188"/>
      <c r="Y68" s="188"/>
      <c r="Z68" s="199"/>
      <c r="AA68" s="199"/>
      <c r="AB68" s="188"/>
      <c r="AC68" s="188"/>
      <c r="AD68" s="188"/>
      <c r="AE68" s="199"/>
      <c r="AF68" s="199"/>
    </row>
    <row r="69" spans="2:32">
      <c r="B69" s="203"/>
      <c r="C69" s="183" t="s">
        <v>70</v>
      </c>
      <c r="D69" s="270"/>
      <c r="E69" s="270"/>
      <c r="F69" s="193">
        <f>IF('Input Sheet - Retail'!F69="Yes",$AL$53,0)</f>
        <v>0</v>
      </c>
      <c r="G69" s="193">
        <f>IF('Input Sheet - Retail'!G69="Yes",$AL$53,0)</f>
        <v>0</v>
      </c>
      <c r="H69" s="193">
        <f>IF('Input Sheet - Retail'!H69="Yes",$AL$53,0)</f>
        <v>0</v>
      </c>
      <c r="I69" s="193">
        <f>IF('Input Sheet - Retail'!I69="Yes",$AN$53,0)</f>
        <v>0</v>
      </c>
      <c r="J69" s="193">
        <f>IF('Input Sheet - Retail'!J69="Yes",$AN$53,0)</f>
        <v>0</v>
      </c>
      <c r="K69" s="193">
        <f>IF('Input Sheet - Retail'!K69="Yes",$AN$53,0)</f>
        <v>0</v>
      </c>
      <c r="L69" s="193">
        <f>IF('Input Sheet - Retail'!L69="Yes",$AN$53,0)</f>
        <v>0</v>
      </c>
      <c r="M69" s="193">
        <f>IF('Input Sheet - Retail'!M69="Yes",$AN$53,0)</f>
        <v>0</v>
      </c>
      <c r="N69" s="185"/>
      <c r="O69" s="185"/>
      <c r="P69" s="185"/>
      <c r="Q69" s="185"/>
      <c r="R69" s="185"/>
      <c r="S69" s="193">
        <f>IF('Input Sheet - Retail'!S69="Yes",$AN$53,0)</f>
        <v>0</v>
      </c>
      <c r="T69" s="193">
        <f>IF('Input Sheet - Retail'!T69="Yes",$AN$53,0)</f>
        <v>0</v>
      </c>
      <c r="U69" s="193">
        <f>IF('Input Sheet - Retail'!U69="Yes",$AN$53,0)</f>
        <v>0</v>
      </c>
      <c r="V69" s="271"/>
      <c r="W69" s="191"/>
      <c r="X69" s="191"/>
      <c r="Y69" s="191"/>
      <c r="Z69" s="201"/>
      <c r="AA69" s="201"/>
      <c r="AB69" s="191"/>
      <c r="AC69" s="191"/>
      <c r="AD69" s="191"/>
      <c r="AE69" s="201"/>
      <c r="AF69" s="201"/>
    </row>
    <row r="70" spans="2:32" ht="30" thickBot="1">
      <c r="B70" s="228" t="s">
        <v>77</v>
      </c>
      <c r="C70" s="229" t="s">
        <v>27</v>
      </c>
      <c r="D70" s="230"/>
      <c r="E70" s="230"/>
      <c r="F70" s="230"/>
      <c r="G70" s="230"/>
      <c r="H70" s="230"/>
      <c r="I70" s="230"/>
      <c r="J70" s="230"/>
      <c r="K70" s="230"/>
      <c r="L70" s="230"/>
      <c r="M70" s="230"/>
      <c r="N70" s="230"/>
      <c r="O70" s="230"/>
      <c r="P70" s="230"/>
      <c r="Q70" s="272"/>
      <c r="R70" s="230"/>
      <c r="S70" s="230"/>
      <c r="T70" s="230"/>
      <c r="U70" s="230"/>
      <c r="V70" s="232"/>
      <c r="W70" s="233" t="s">
        <v>102</v>
      </c>
      <c r="X70" s="233" t="s">
        <v>102</v>
      </c>
      <c r="Y70" s="233" t="s">
        <v>102</v>
      </c>
      <c r="Z70" s="233" t="s">
        <v>102</v>
      </c>
      <c r="AA70" s="233" t="s">
        <v>102</v>
      </c>
      <c r="AB70" s="233" t="s">
        <v>102</v>
      </c>
      <c r="AC70" s="233" t="s">
        <v>102</v>
      </c>
      <c r="AD70" s="233" t="s">
        <v>102</v>
      </c>
      <c r="AE70" s="233" t="s">
        <v>102</v>
      </c>
      <c r="AF70" s="233" t="s">
        <v>102</v>
      </c>
    </row>
    <row r="71" spans="2:32" ht="13.2" hidden="1" customHeight="1">
      <c r="C71" s="234" t="s">
        <v>32</v>
      </c>
      <c r="D71" s="235">
        <f>SUM(D17:D70)</f>
        <v>0</v>
      </c>
      <c r="E71" s="235">
        <f t="shared" ref="E71:V71" si="8">SUM(E17:E70)</f>
        <v>0</v>
      </c>
      <c r="F71" s="235">
        <f t="shared" si="8"/>
        <v>0</v>
      </c>
      <c r="G71" s="235">
        <f t="shared" si="8"/>
        <v>0</v>
      </c>
      <c r="H71" s="235">
        <f t="shared" si="8"/>
        <v>0</v>
      </c>
      <c r="I71" s="235">
        <f t="shared" si="8"/>
        <v>0</v>
      </c>
      <c r="J71" s="235">
        <f t="shared" si="8"/>
        <v>0</v>
      </c>
      <c r="K71" s="235">
        <f t="shared" si="8"/>
        <v>0</v>
      </c>
      <c r="L71" s="235">
        <f t="shared" si="8"/>
        <v>0</v>
      </c>
      <c r="M71" s="235">
        <f t="shared" si="8"/>
        <v>0</v>
      </c>
      <c r="N71" s="235">
        <f t="shared" si="8"/>
        <v>0</v>
      </c>
      <c r="O71" s="235">
        <f t="shared" si="8"/>
        <v>0</v>
      </c>
      <c r="P71" s="235">
        <f t="shared" si="8"/>
        <v>0</v>
      </c>
      <c r="Q71" s="235">
        <f t="shared" si="8"/>
        <v>0</v>
      </c>
      <c r="R71" s="235">
        <f t="shared" si="8"/>
        <v>0</v>
      </c>
      <c r="S71" s="235">
        <f t="shared" si="8"/>
        <v>0</v>
      </c>
      <c r="T71" s="235">
        <f t="shared" si="8"/>
        <v>0</v>
      </c>
      <c r="U71" s="235">
        <f t="shared" si="8"/>
        <v>0</v>
      </c>
      <c r="V71" s="236">
        <f t="shared" si="8"/>
        <v>0</v>
      </c>
      <c r="W71" s="237"/>
      <c r="X71" s="237"/>
      <c r="Y71" s="237"/>
      <c r="Z71" s="237"/>
      <c r="AA71" s="237"/>
      <c r="AB71" s="237"/>
      <c r="AC71" s="237"/>
      <c r="AD71" s="237"/>
      <c r="AE71" s="237"/>
      <c r="AF71" s="237"/>
    </row>
    <row r="72" spans="2:32" ht="13.2" hidden="1" customHeight="1">
      <c r="C72" s="238" t="s">
        <v>64</v>
      </c>
      <c r="D72" s="239">
        <v>53</v>
      </c>
      <c r="E72" s="239">
        <v>53</v>
      </c>
      <c r="F72" s="239">
        <v>53</v>
      </c>
      <c r="G72" s="239">
        <v>53</v>
      </c>
      <c r="H72" s="239">
        <v>53</v>
      </c>
      <c r="I72" s="239">
        <v>47</v>
      </c>
      <c r="J72" s="239">
        <v>47</v>
      </c>
      <c r="K72" s="239">
        <v>47</v>
      </c>
      <c r="L72" s="239">
        <v>47</v>
      </c>
      <c r="M72" s="239">
        <v>47</v>
      </c>
      <c r="N72" s="239">
        <v>1</v>
      </c>
      <c r="O72" s="239">
        <v>1</v>
      </c>
      <c r="P72" s="239">
        <v>1</v>
      </c>
      <c r="Q72" s="239">
        <v>2</v>
      </c>
      <c r="R72" s="239">
        <v>1</v>
      </c>
      <c r="S72" s="239">
        <v>53</v>
      </c>
      <c r="T72" s="239">
        <v>53</v>
      </c>
      <c r="U72" s="239">
        <v>53</v>
      </c>
      <c r="V72" s="240">
        <v>53</v>
      </c>
    </row>
    <row r="73" spans="2:32" ht="13.8" hidden="1" customHeight="1" thickBot="1">
      <c r="C73" s="241" t="s">
        <v>63</v>
      </c>
      <c r="D73" s="242">
        <f>D71/D72</f>
        <v>0</v>
      </c>
      <c r="E73" s="242">
        <f t="shared" ref="E73:V73" si="9">E71/E72</f>
        <v>0</v>
      </c>
      <c r="F73" s="242">
        <f t="shared" si="9"/>
        <v>0</v>
      </c>
      <c r="G73" s="242">
        <f t="shared" si="9"/>
        <v>0</v>
      </c>
      <c r="H73" s="242">
        <f t="shared" si="9"/>
        <v>0</v>
      </c>
      <c r="I73" s="242">
        <f t="shared" si="9"/>
        <v>0</v>
      </c>
      <c r="J73" s="242">
        <f t="shared" si="9"/>
        <v>0</v>
      </c>
      <c r="K73" s="242">
        <f t="shared" si="9"/>
        <v>0</v>
      </c>
      <c r="L73" s="242">
        <f t="shared" si="9"/>
        <v>0</v>
      </c>
      <c r="M73" s="242">
        <f t="shared" si="9"/>
        <v>0</v>
      </c>
      <c r="N73" s="242">
        <f t="shared" si="9"/>
        <v>0</v>
      </c>
      <c r="O73" s="242">
        <f t="shared" si="9"/>
        <v>0</v>
      </c>
      <c r="P73" s="242">
        <f t="shared" si="9"/>
        <v>0</v>
      </c>
      <c r="Q73" s="242">
        <f t="shared" si="9"/>
        <v>0</v>
      </c>
      <c r="R73" s="242">
        <f t="shared" si="9"/>
        <v>0</v>
      </c>
      <c r="S73" s="242">
        <f t="shared" si="9"/>
        <v>0</v>
      </c>
      <c r="T73" s="242">
        <f t="shared" si="9"/>
        <v>0</v>
      </c>
      <c r="U73" s="242">
        <f t="shared" si="9"/>
        <v>0</v>
      </c>
      <c r="V73" s="243">
        <f t="shared" si="9"/>
        <v>0</v>
      </c>
    </row>
    <row r="74" spans="2:32" ht="13.2" hidden="1" customHeight="1">
      <c r="B74" s="244"/>
      <c r="C74" s="245" t="s">
        <v>34</v>
      </c>
      <c r="D74" s="246">
        <v>718</v>
      </c>
      <c r="E74" s="247"/>
      <c r="F74" s="248"/>
      <c r="G74" s="248"/>
      <c r="H74" s="248"/>
      <c r="I74" s="248"/>
      <c r="J74" s="248"/>
      <c r="K74" s="248"/>
      <c r="L74" s="248"/>
      <c r="M74" s="248"/>
      <c r="N74" s="248"/>
      <c r="O74" s="248"/>
      <c r="P74" s="248"/>
      <c r="Q74" s="248"/>
      <c r="R74" s="248"/>
      <c r="S74" s="248"/>
      <c r="T74" s="248"/>
      <c r="U74" s="248"/>
      <c r="V74" s="248"/>
    </row>
    <row r="75" spans="2:32" ht="13.8" thickBot="1">
      <c r="E75" s="248"/>
      <c r="F75" s="169"/>
      <c r="G75" s="169"/>
      <c r="H75" s="169"/>
      <c r="I75" s="169"/>
      <c r="J75" s="169"/>
      <c r="K75" s="169"/>
      <c r="L75" s="169"/>
      <c r="M75" s="169"/>
      <c r="N75" s="169"/>
      <c r="O75" s="169"/>
      <c r="P75" s="169"/>
      <c r="Q75" s="169"/>
      <c r="R75" s="169"/>
      <c r="S75" s="169"/>
      <c r="T75" s="169"/>
      <c r="U75" s="169"/>
      <c r="V75" s="169"/>
    </row>
    <row r="76" spans="2:32" ht="18" thickBot="1">
      <c r="C76" s="249" t="s">
        <v>33</v>
      </c>
      <c r="D76" s="32" t="e">
        <f>(Z23*AA23)+(Z28*AA28)+(Z32*AA32)+(Z36*AA36)+(Z39*AA39)+(Z41*AA41)+(Z62*AA62)+(AE23*AF23)+(AE28*AF28)+(AE32*AF32)+(AE36*AF36)+(AE39*AF39)+(AE41*AF41)+(AE62*AF62)</f>
        <v>#DIV/0!</v>
      </c>
      <c r="E76" s="169"/>
      <c r="F76" s="169"/>
      <c r="G76" s="169"/>
      <c r="H76" s="169"/>
      <c r="I76" s="169"/>
      <c r="J76" s="169"/>
      <c r="K76" s="169"/>
      <c r="L76" s="169"/>
      <c r="M76" s="169"/>
      <c r="N76" s="169"/>
      <c r="O76" s="169"/>
      <c r="P76" s="169"/>
      <c r="Q76" s="169"/>
      <c r="R76" s="169"/>
      <c r="S76" s="169"/>
      <c r="T76" s="169"/>
      <c r="U76" s="169"/>
      <c r="V76" s="169"/>
    </row>
    <row r="77" spans="2:32">
      <c r="E77" s="169"/>
      <c r="F77" s="169"/>
      <c r="G77" s="169"/>
      <c r="H77" s="169"/>
      <c r="I77" s="169"/>
      <c r="J77" s="169"/>
      <c r="K77" s="169"/>
      <c r="L77" s="169"/>
      <c r="M77" s="169"/>
      <c r="N77" s="169"/>
      <c r="O77" s="169"/>
      <c r="P77" s="169"/>
      <c r="Q77" s="169"/>
      <c r="R77" s="169"/>
      <c r="S77" s="169"/>
      <c r="T77" s="169"/>
      <c r="U77" s="169"/>
      <c r="V77" s="169"/>
    </row>
    <row r="78" spans="2:32">
      <c r="D78" s="169"/>
      <c r="E78" s="169"/>
      <c r="F78" s="169"/>
      <c r="G78" s="169"/>
      <c r="H78" s="169"/>
      <c r="I78" s="169"/>
      <c r="J78" s="169"/>
      <c r="K78" s="169"/>
      <c r="L78" s="169"/>
      <c r="M78" s="169"/>
      <c r="N78" s="169"/>
      <c r="O78" s="169"/>
      <c r="P78" s="169"/>
      <c r="Q78" s="169"/>
      <c r="R78" s="169"/>
      <c r="S78" s="169"/>
      <c r="T78" s="169"/>
      <c r="U78" s="169"/>
      <c r="V78" s="169"/>
    </row>
    <row r="79" spans="2:32">
      <c r="D79" s="169"/>
      <c r="E79" s="169"/>
      <c r="F79" s="169"/>
      <c r="G79" s="169"/>
      <c r="H79" s="169"/>
      <c r="I79" s="169"/>
      <c r="J79" s="169"/>
      <c r="K79" s="169"/>
      <c r="L79" s="169"/>
      <c r="M79" s="169"/>
      <c r="N79" s="169"/>
      <c r="O79" s="169"/>
      <c r="P79" s="169"/>
      <c r="Q79" s="169"/>
      <c r="R79" s="169"/>
      <c r="S79" s="169"/>
      <c r="T79" s="169"/>
      <c r="U79" s="169"/>
      <c r="V79" s="169"/>
    </row>
    <row r="80" spans="2:32">
      <c r="D80" s="169"/>
      <c r="E80" s="169"/>
      <c r="F80" s="169"/>
      <c r="G80" s="169"/>
      <c r="H80" s="169"/>
      <c r="I80" s="169"/>
      <c r="J80" s="169"/>
      <c r="K80" s="169"/>
      <c r="L80" s="169"/>
      <c r="M80" s="169"/>
      <c r="N80" s="169"/>
      <c r="O80" s="169"/>
      <c r="P80" s="169"/>
      <c r="Q80" s="169"/>
      <c r="R80" s="169"/>
      <c r="S80" s="169"/>
      <c r="T80" s="169"/>
      <c r="U80" s="169"/>
      <c r="V80" s="169"/>
    </row>
    <row r="81" spans="4:22">
      <c r="D81" s="169"/>
      <c r="E81" s="169"/>
      <c r="F81" s="169"/>
      <c r="G81" s="169"/>
      <c r="H81" s="169"/>
      <c r="I81" s="169"/>
      <c r="J81" s="169"/>
      <c r="K81" s="169"/>
      <c r="L81" s="169"/>
      <c r="M81" s="169"/>
      <c r="N81" s="169"/>
      <c r="O81" s="169"/>
      <c r="P81" s="169"/>
      <c r="Q81" s="169"/>
      <c r="R81" s="169"/>
      <c r="S81" s="169"/>
      <c r="T81" s="169"/>
      <c r="U81" s="169"/>
      <c r="V81" s="169"/>
    </row>
  </sheetData>
  <sheetProtection sheet="1" objects="1" scenarios="1"/>
  <mergeCells count="96">
    <mergeCell ref="AA62:AA69"/>
    <mergeCell ref="AB62:AB69"/>
    <mergeCell ref="AC62:AC69"/>
    <mergeCell ref="AD62:AD69"/>
    <mergeCell ref="AE62:AE69"/>
    <mergeCell ref="AF62:AF69"/>
    <mergeCell ref="AB56:AB61"/>
    <mergeCell ref="AC56:AC61"/>
    <mergeCell ref="AD56:AD61"/>
    <mergeCell ref="AE56:AE61"/>
    <mergeCell ref="AF56:AF61"/>
    <mergeCell ref="B62:B69"/>
    <mergeCell ref="W62:W69"/>
    <mergeCell ref="X62:X69"/>
    <mergeCell ref="Y62:Y69"/>
    <mergeCell ref="Z62:Z69"/>
    <mergeCell ref="B56:B61"/>
    <mergeCell ref="W56:W61"/>
    <mergeCell ref="X56:X61"/>
    <mergeCell ref="Y56:Y61"/>
    <mergeCell ref="Z56:Z61"/>
    <mergeCell ref="AA56:AA61"/>
    <mergeCell ref="AA41:AA54"/>
    <mergeCell ref="AB41:AB54"/>
    <mergeCell ref="AC41:AC54"/>
    <mergeCell ref="AD41:AD54"/>
    <mergeCell ref="AE41:AE54"/>
    <mergeCell ref="AF41:AF54"/>
    <mergeCell ref="AB36:AB38"/>
    <mergeCell ref="AC36:AC38"/>
    <mergeCell ref="AD36:AD38"/>
    <mergeCell ref="AE36:AE38"/>
    <mergeCell ref="AF36:AF38"/>
    <mergeCell ref="B40:B54"/>
    <mergeCell ref="W41:W54"/>
    <mergeCell ref="X41:X54"/>
    <mergeCell ref="Y41:Y54"/>
    <mergeCell ref="Z41:Z54"/>
    <mergeCell ref="AB34:AB35"/>
    <mergeCell ref="AC34:AC35"/>
    <mergeCell ref="AD34:AD35"/>
    <mergeCell ref="AE34:AE35"/>
    <mergeCell ref="AF34:AF35"/>
    <mergeCell ref="W36:W38"/>
    <mergeCell ref="X36:X38"/>
    <mergeCell ref="Y36:Y38"/>
    <mergeCell ref="Z36:Z38"/>
    <mergeCell ref="AA36:AA38"/>
    <mergeCell ref="AB32:AB33"/>
    <mergeCell ref="AC32:AC33"/>
    <mergeCell ref="AD32:AD33"/>
    <mergeCell ref="AE32:AE33"/>
    <mergeCell ref="AF32:AF33"/>
    <mergeCell ref="W34:W35"/>
    <mergeCell ref="X34:X35"/>
    <mergeCell ref="Y34:Y35"/>
    <mergeCell ref="Z34:Z35"/>
    <mergeCell ref="AA34:AA35"/>
    <mergeCell ref="AB28:AB31"/>
    <mergeCell ref="AC28:AC31"/>
    <mergeCell ref="AD28:AD31"/>
    <mergeCell ref="AE28:AE31"/>
    <mergeCell ref="AF28:AF31"/>
    <mergeCell ref="W32:W33"/>
    <mergeCell ref="X32:X33"/>
    <mergeCell ref="Y32:Y33"/>
    <mergeCell ref="Z32:Z33"/>
    <mergeCell ref="AA32:AA33"/>
    <mergeCell ref="B28:B38"/>
    <mergeCell ref="W28:W31"/>
    <mergeCell ref="X28:X31"/>
    <mergeCell ref="Y28:Y31"/>
    <mergeCell ref="Z28:Z31"/>
    <mergeCell ref="AA28:AA31"/>
    <mergeCell ref="AA23:AA27"/>
    <mergeCell ref="AB23:AB27"/>
    <mergeCell ref="AC23:AC27"/>
    <mergeCell ref="AD23:AD27"/>
    <mergeCell ref="AE23:AE27"/>
    <mergeCell ref="AF23:AF27"/>
    <mergeCell ref="AB17:AB22"/>
    <mergeCell ref="AC17:AC22"/>
    <mergeCell ref="AD17:AD22"/>
    <mergeCell ref="AE17:AE22"/>
    <mergeCell ref="AF17:AF22"/>
    <mergeCell ref="B23:B27"/>
    <mergeCell ref="W23:W27"/>
    <mergeCell ref="X23:X27"/>
    <mergeCell ref="Y23:Y27"/>
    <mergeCell ref="Z23:Z27"/>
    <mergeCell ref="B17:B22"/>
    <mergeCell ref="W17:W22"/>
    <mergeCell ref="X17:X22"/>
    <mergeCell ref="Y17:Y22"/>
    <mergeCell ref="Z17:Z22"/>
    <mergeCell ref="AA17:AA22"/>
  </mergeCells>
  <pageMargins left="0.75" right="0.75" top="1" bottom="1" header="0.5" footer="0.5"/>
  <pageSetup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59970-652F-433C-87A6-0760CEC4F3B6}">
  <dimension ref="B2:AW81"/>
  <sheetViews>
    <sheetView zoomScale="70" zoomScaleNormal="70" workbookViewId="0">
      <selection activeCell="C3" sqref="C3"/>
    </sheetView>
  </sheetViews>
  <sheetFormatPr defaultRowHeight="13.2"/>
  <cols>
    <col min="1" max="1" width="2.6640625" style="150" customWidth="1"/>
    <col min="2" max="2" width="8.88671875" style="150"/>
    <col min="3" max="3" width="68.5546875" style="150" customWidth="1"/>
    <col min="4" max="22" width="10.77734375" style="149" customWidth="1"/>
    <col min="23" max="32" width="10.6640625" style="150" customWidth="1"/>
    <col min="33" max="35" width="8.88671875" style="150"/>
    <col min="36" max="36" width="18.21875" style="150" bestFit="1" customWidth="1"/>
    <col min="37" max="37" width="17.6640625" style="150" hidden="1" customWidth="1"/>
    <col min="38" max="38" width="18.21875" style="150" bestFit="1" customWidth="1"/>
    <col min="39" max="39" width="18.6640625" style="150" hidden="1" customWidth="1"/>
    <col min="40" max="40" width="18.21875" style="150" bestFit="1" customWidth="1"/>
    <col min="41" max="41" width="18.6640625" style="150" hidden="1" customWidth="1"/>
    <col min="42" max="42" width="18.21875" style="150" bestFit="1" customWidth="1"/>
    <col min="43" max="43" width="18.6640625" style="150" hidden="1" customWidth="1"/>
    <col min="44" max="44" width="18.21875" style="150" bestFit="1" customWidth="1"/>
    <col min="45" max="45" width="18.6640625" style="150" hidden="1" customWidth="1"/>
    <col min="46" max="46" width="18.21875" style="150" bestFit="1" customWidth="1"/>
    <col min="47" max="47" width="18.6640625" style="150" hidden="1" customWidth="1"/>
    <col min="48" max="48" width="18.21875" style="150" bestFit="1" customWidth="1"/>
    <col min="49" max="49" width="18.6640625" style="150" hidden="1" customWidth="1"/>
    <col min="50" max="16384" width="8.88671875" style="150"/>
  </cols>
  <sheetData>
    <row r="2" spans="3:32" ht="28.2">
      <c r="C2" s="148" t="str">
        <f>'Input Sheet - Retail'!C2</f>
        <v>UKGBC EC Scope Table - Retail</v>
      </c>
    </row>
    <row r="3" spans="3:32" ht="13.8" thickBot="1"/>
    <row r="4" spans="3:32" ht="13.2" customHeight="1">
      <c r="C4" s="151" t="s">
        <v>114</v>
      </c>
      <c r="D4" s="259">
        <f>'Input Sheet - Retail'!D4</f>
        <v>0</v>
      </c>
      <c r="E4" s="260"/>
    </row>
    <row r="5" spans="3:32" ht="13.2" customHeight="1">
      <c r="C5" s="154" t="s">
        <v>115</v>
      </c>
      <c r="D5" s="261">
        <f>'Input Sheet - Retail'!D5</f>
        <v>0</v>
      </c>
      <c r="E5" s="262"/>
    </row>
    <row r="6" spans="3:32" ht="13.2" customHeight="1">
      <c r="C6" s="154" t="s">
        <v>112</v>
      </c>
      <c r="D6" s="261">
        <f>'Input Sheet - Retail'!D6</f>
        <v>0</v>
      </c>
      <c r="E6" s="262"/>
    </row>
    <row r="7" spans="3:32" ht="13.2" customHeight="1" thickBot="1">
      <c r="C7" s="157" t="s">
        <v>113</v>
      </c>
      <c r="D7" s="263">
        <f>'Input Sheet - Retail'!D7</f>
        <v>0</v>
      </c>
      <c r="E7" s="264"/>
    </row>
    <row r="8" spans="3:32" ht="13.2" customHeight="1">
      <c r="C8" s="265"/>
      <c r="D8" s="266"/>
      <c r="E8" s="266"/>
    </row>
    <row r="9" spans="3:32" ht="16.2" thickBot="1">
      <c r="C9" s="269" t="s">
        <v>28</v>
      </c>
      <c r="D9" s="164"/>
      <c r="E9" s="164"/>
      <c r="F9" s="164"/>
      <c r="G9" s="164"/>
    </row>
    <row r="10" spans="3:32">
      <c r="C10" s="151" t="s">
        <v>111</v>
      </c>
      <c r="D10" s="165"/>
      <c r="E10" s="166"/>
      <c r="F10" s="164"/>
      <c r="G10" s="164"/>
    </row>
    <row r="11" spans="3:32">
      <c r="C11" s="154" t="s">
        <v>109</v>
      </c>
      <c r="D11" s="167"/>
      <c r="E11" s="166"/>
      <c r="F11" s="164"/>
      <c r="G11" s="164"/>
    </row>
    <row r="12" spans="3:32">
      <c r="C12" s="154" t="s">
        <v>117</v>
      </c>
      <c r="D12" s="168" t="s">
        <v>107</v>
      </c>
      <c r="E12" s="169"/>
      <c r="F12" s="164"/>
      <c r="G12" s="164"/>
    </row>
    <row r="13" spans="3:32" ht="13.8" thickBot="1">
      <c r="C13" s="157" t="s">
        <v>116</v>
      </c>
      <c r="D13" s="170" t="s">
        <v>108</v>
      </c>
      <c r="E13" s="169"/>
      <c r="G13" s="150"/>
    </row>
    <row r="14" spans="3:32">
      <c r="C14" s="273"/>
      <c r="D14" s="169"/>
      <c r="E14" s="169"/>
      <c r="G14" s="150"/>
    </row>
    <row r="15" spans="3:32" ht="13.8" thickBot="1">
      <c r="Y15" s="150" t="s">
        <v>104</v>
      </c>
      <c r="AD15" s="150" t="s">
        <v>104</v>
      </c>
    </row>
    <row r="16" spans="3:32" ht="79.8" thickBot="1">
      <c r="C16" s="171" t="s">
        <v>0</v>
      </c>
      <c r="D16" s="172" t="s">
        <v>1</v>
      </c>
      <c r="E16" s="172" t="s">
        <v>88</v>
      </c>
      <c r="F16" s="172" t="s">
        <v>2</v>
      </c>
      <c r="G16" s="172" t="s">
        <v>3</v>
      </c>
      <c r="H16" s="172" t="s">
        <v>4</v>
      </c>
      <c r="I16" s="172" t="s">
        <v>5</v>
      </c>
      <c r="J16" s="172" t="s">
        <v>6</v>
      </c>
      <c r="K16" s="172" t="s">
        <v>7</v>
      </c>
      <c r="L16" s="172" t="s">
        <v>8</v>
      </c>
      <c r="M16" s="172" t="s">
        <v>9</v>
      </c>
      <c r="N16" s="172" t="s">
        <v>10</v>
      </c>
      <c r="O16" s="172" t="s">
        <v>11</v>
      </c>
      <c r="P16" s="172" t="s">
        <v>12</v>
      </c>
      <c r="Q16" s="172" t="s">
        <v>87</v>
      </c>
      <c r="R16" s="172" t="s">
        <v>13</v>
      </c>
      <c r="S16" s="172" t="s">
        <v>14</v>
      </c>
      <c r="T16" s="172" t="s">
        <v>15</v>
      </c>
      <c r="U16" s="172" t="s">
        <v>16</v>
      </c>
      <c r="V16" s="173" t="s">
        <v>17</v>
      </c>
      <c r="W16" s="174" t="s">
        <v>95</v>
      </c>
      <c r="X16" s="174" t="s">
        <v>91</v>
      </c>
      <c r="Y16" s="174" t="s">
        <v>90</v>
      </c>
      <c r="Z16" s="174" t="s">
        <v>89</v>
      </c>
      <c r="AA16" s="174" t="s">
        <v>105</v>
      </c>
      <c r="AB16" s="174" t="s">
        <v>96</v>
      </c>
      <c r="AC16" s="174" t="s">
        <v>92</v>
      </c>
      <c r="AD16" s="174" t="s">
        <v>93</v>
      </c>
      <c r="AE16" s="174" t="s">
        <v>94</v>
      </c>
      <c r="AF16" s="174" t="s">
        <v>105</v>
      </c>
    </row>
    <row r="17" spans="2:49" ht="13.2" customHeight="1">
      <c r="B17" s="175" t="s">
        <v>72</v>
      </c>
      <c r="C17" s="176" t="s">
        <v>62</v>
      </c>
      <c r="D17" s="177"/>
      <c r="E17" s="177"/>
      <c r="F17" s="177"/>
      <c r="G17" s="177"/>
      <c r="H17" s="177"/>
      <c r="I17" s="178"/>
      <c r="J17" s="178"/>
      <c r="K17" s="178"/>
      <c r="L17" s="178"/>
      <c r="M17" s="178"/>
      <c r="N17" s="178"/>
      <c r="O17" s="178"/>
      <c r="P17" s="178"/>
      <c r="Q17" s="178"/>
      <c r="R17" s="178"/>
      <c r="S17" s="177"/>
      <c r="T17" s="177"/>
      <c r="U17" s="177"/>
      <c r="V17" s="165"/>
      <c r="W17" s="180" t="s">
        <v>102</v>
      </c>
      <c r="X17" s="180" t="s">
        <v>102</v>
      </c>
      <c r="Y17" s="180" t="s">
        <v>102</v>
      </c>
      <c r="Z17" s="180" t="s">
        <v>102</v>
      </c>
      <c r="AA17" s="180" t="s">
        <v>102</v>
      </c>
      <c r="AB17" s="180" t="s">
        <v>102</v>
      </c>
      <c r="AC17" s="180" t="s">
        <v>102</v>
      </c>
      <c r="AD17" s="180" t="s">
        <v>102</v>
      </c>
      <c r="AE17" s="180" t="s">
        <v>102</v>
      </c>
      <c r="AF17" s="180" t="s">
        <v>102</v>
      </c>
      <c r="AJ17" s="181" t="s">
        <v>103</v>
      </c>
      <c r="AL17" s="181" t="s">
        <v>103</v>
      </c>
      <c r="AM17" s="149"/>
      <c r="AN17" s="181" t="s">
        <v>103</v>
      </c>
      <c r="AO17" s="149"/>
      <c r="AP17" s="181" t="s">
        <v>103</v>
      </c>
      <c r="AQ17" s="149"/>
      <c r="AR17" s="181" t="s">
        <v>103</v>
      </c>
      <c r="AS17" s="149"/>
      <c r="AT17" s="181" t="s">
        <v>103</v>
      </c>
      <c r="AV17" s="181" t="s">
        <v>103</v>
      </c>
    </row>
    <row r="18" spans="2:49">
      <c r="B18" s="182"/>
      <c r="C18" s="183" t="s">
        <v>61</v>
      </c>
      <c r="D18" s="270"/>
      <c r="E18" s="270"/>
      <c r="F18" s="270"/>
      <c r="G18" s="270"/>
      <c r="H18" s="270"/>
      <c r="I18" s="185"/>
      <c r="J18" s="185"/>
      <c r="K18" s="185"/>
      <c r="L18" s="185"/>
      <c r="M18" s="185"/>
      <c r="N18" s="185"/>
      <c r="O18" s="185"/>
      <c r="P18" s="185"/>
      <c r="Q18" s="185"/>
      <c r="R18" s="270"/>
      <c r="S18" s="270"/>
      <c r="T18" s="270"/>
      <c r="U18" s="270"/>
      <c r="V18" s="271"/>
      <c r="W18" s="188"/>
      <c r="X18" s="188"/>
      <c r="Y18" s="188"/>
      <c r="Z18" s="188"/>
      <c r="AA18" s="188"/>
      <c r="AB18" s="188"/>
      <c r="AC18" s="188"/>
      <c r="AD18" s="188"/>
      <c r="AE18" s="188"/>
      <c r="AF18" s="188"/>
      <c r="AI18" s="181" t="s">
        <v>100</v>
      </c>
      <c r="AJ18" s="181" t="s">
        <v>81</v>
      </c>
      <c r="AK18" s="181" t="s">
        <v>81</v>
      </c>
      <c r="AL18" s="181" t="s">
        <v>71</v>
      </c>
      <c r="AM18" s="181" t="s">
        <v>71</v>
      </c>
      <c r="AN18" s="181" t="s">
        <v>106</v>
      </c>
      <c r="AO18" s="181" t="s">
        <v>106</v>
      </c>
      <c r="AP18" s="181" t="s">
        <v>101</v>
      </c>
      <c r="AQ18" s="181" t="s">
        <v>101</v>
      </c>
      <c r="AR18" s="181" t="s">
        <v>73</v>
      </c>
      <c r="AS18" s="181" t="s">
        <v>73</v>
      </c>
      <c r="AT18" s="181" t="s">
        <v>78</v>
      </c>
      <c r="AU18" s="181" t="s">
        <v>78</v>
      </c>
      <c r="AV18" s="181" t="s">
        <v>75</v>
      </c>
      <c r="AW18" s="181" t="s">
        <v>75</v>
      </c>
    </row>
    <row r="19" spans="2:49">
      <c r="B19" s="182"/>
      <c r="C19" s="183" t="s">
        <v>60</v>
      </c>
      <c r="D19" s="270"/>
      <c r="E19" s="270"/>
      <c r="F19" s="270"/>
      <c r="G19" s="270"/>
      <c r="H19" s="270"/>
      <c r="I19" s="185"/>
      <c r="J19" s="185"/>
      <c r="K19" s="185"/>
      <c r="L19" s="185"/>
      <c r="M19" s="185"/>
      <c r="N19" s="185"/>
      <c r="O19" s="185"/>
      <c r="P19" s="185"/>
      <c r="Q19" s="185"/>
      <c r="R19" s="185"/>
      <c r="S19" s="270"/>
      <c r="T19" s="270"/>
      <c r="U19" s="270"/>
      <c r="V19" s="271"/>
      <c r="W19" s="188"/>
      <c r="X19" s="188"/>
      <c r="Y19" s="188"/>
      <c r="Z19" s="188"/>
      <c r="AA19" s="188"/>
      <c r="AB19" s="188"/>
      <c r="AC19" s="188"/>
      <c r="AD19" s="188"/>
      <c r="AE19" s="188"/>
      <c r="AF19" s="188"/>
      <c r="AH19" s="181" t="s">
        <v>97</v>
      </c>
      <c r="AI19" s="274">
        <v>850</v>
      </c>
      <c r="AJ19" s="86">
        <v>35</v>
      </c>
      <c r="AK19" s="181">
        <f>AI19*AJ19*0.01</f>
        <v>297.5</v>
      </c>
      <c r="AL19" s="86">
        <v>38</v>
      </c>
      <c r="AM19" s="181">
        <f>AI19*AL19*0.01</f>
        <v>323</v>
      </c>
      <c r="AN19" s="86">
        <v>9</v>
      </c>
      <c r="AO19" s="84">
        <f>AI19*AN19*0.01</f>
        <v>76.5</v>
      </c>
      <c r="AP19" s="86">
        <v>5</v>
      </c>
      <c r="AQ19" s="181">
        <f>AI19*AP19*0.01</f>
        <v>42.5</v>
      </c>
      <c r="AR19" s="86">
        <v>1</v>
      </c>
      <c r="AS19" s="181">
        <f>AI19*AR19*0.01</f>
        <v>8.5</v>
      </c>
      <c r="AT19" s="86">
        <v>6</v>
      </c>
      <c r="AU19" s="181">
        <f>AI19*AT19*0.01</f>
        <v>51</v>
      </c>
      <c r="AV19" s="86">
        <v>6</v>
      </c>
      <c r="AW19" s="181">
        <f>AI19*AV19*0.01</f>
        <v>51</v>
      </c>
    </row>
    <row r="20" spans="2:49">
      <c r="B20" s="182"/>
      <c r="C20" s="183" t="s">
        <v>59</v>
      </c>
      <c r="D20" s="270"/>
      <c r="E20" s="270"/>
      <c r="F20" s="270"/>
      <c r="G20" s="270"/>
      <c r="H20" s="270"/>
      <c r="I20" s="185"/>
      <c r="J20" s="185"/>
      <c r="K20" s="185"/>
      <c r="L20" s="185"/>
      <c r="M20" s="185"/>
      <c r="N20" s="185"/>
      <c r="O20" s="185"/>
      <c r="P20" s="185"/>
      <c r="Q20" s="185"/>
      <c r="R20" s="185"/>
      <c r="S20" s="270"/>
      <c r="T20" s="270"/>
      <c r="U20" s="270"/>
      <c r="V20" s="271"/>
      <c r="W20" s="188"/>
      <c r="X20" s="188"/>
      <c r="Y20" s="188"/>
      <c r="Z20" s="188"/>
      <c r="AA20" s="188"/>
      <c r="AB20" s="188"/>
      <c r="AC20" s="188"/>
      <c r="AD20" s="188"/>
      <c r="AE20" s="188"/>
      <c r="AF20" s="188"/>
      <c r="AH20" s="181" t="s">
        <v>98</v>
      </c>
      <c r="AI20" s="274">
        <v>200</v>
      </c>
      <c r="AJ20" s="86">
        <v>0</v>
      </c>
      <c r="AK20" s="181">
        <f t="shared" ref="AK20:AK21" si="0">AI20*AJ20*0.01</f>
        <v>0</v>
      </c>
      <c r="AL20" s="86">
        <v>5</v>
      </c>
      <c r="AM20" s="181">
        <f t="shared" ref="AM20:AM21" si="1">AI20*AL20*0.01</f>
        <v>10</v>
      </c>
      <c r="AN20" s="86">
        <v>118</v>
      </c>
      <c r="AO20" s="84">
        <f t="shared" ref="AO20:AO21" si="2">AI20*AN20*0.01</f>
        <v>236</v>
      </c>
      <c r="AP20" s="86">
        <v>22</v>
      </c>
      <c r="AQ20" s="181">
        <f t="shared" ref="AQ20:AQ21" si="3">AI20*AP20*0.01</f>
        <v>44</v>
      </c>
      <c r="AR20" s="86">
        <v>8</v>
      </c>
      <c r="AS20" s="181">
        <f t="shared" ref="AS20:AS21" si="4">AI20*AR20*0.01</f>
        <v>16</v>
      </c>
      <c r="AT20" s="86">
        <v>40</v>
      </c>
      <c r="AU20" s="181">
        <f t="shared" ref="AU20:AU21" si="5">AI20*AT20*0.01</f>
        <v>80</v>
      </c>
      <c r="AV20" s="86">
        <v>7</v>
      </c>
      <c r="AW20" s="181">
        <f t="shared" ref="AW20:AW21" si="6">AI20*AV20*0.01</f>
        <v>14</v>
      </c>
    </row>
    <row r="21" spans="2:49">
      <c r="B21" s="182"/>
      <c r="C21" s="183" t="s">
        <v>58</v>
      </c>
      <c r="D21" s="270"/>
      <c r="E21" s="270"/>
      <c r="F21" s="270"/>
      <c r="G21" s="270"/>
      <c r="H21" s="270"/>
      <c r="I21" s="185"/>
      <c r="J21" s="185"/>
      <c r="K21" s="185"/>
      <c r="L21" s="185"/>
      <c r="M21" s="185"/>
      <c r="N21" s="185"/>
      <c r="O21" s="185"/>
      <c r="P21" s="185"/>
      <c r="Q21" s="185"/>
      <c r="R21" s="185"/>
      <c r="S21" s="270"/>
      <c r="T21" s="270"/>
      <c r="U21" s="270"/>
      <c r="V21" s="271"/>
      <c r="W21" s="188"/>
      <c r="X21" s="188"/>
      <c r="Y21" s="188"/>
      <c r="Z21" s="188"/>
      <c r="AA21" s="188"/>
      <c r="AB21" s="188"/>
      <c r="AC21" s="188"/>
      <c r="AD21" s="188"/>
      <c r="AE21" s="188"/>
      <c r="AF21" s="188"/>
      <c r="AH21" s="181" t="s">
        <v>99</v>
      </c>
      <c r="AI21" s="274">
        <v>1050</v>
      </c>
      <c r="AJ21" s="86">
        <v>28</v>
      </c>
      <c r="AK21" s="181">
        <f t="shared" si="0"/>
        <v>294</v>
      </c>
      <c r="AL21" s="86">
        <v>32</v>
      </c>
      <c r="AM21" s="181">
        <f t="shared" si="1"/>
        <v>336</v>
      </c>
      <c r="AN21" s="86">
        <v>11</v>
      </c>
      <c r="AO21" s="84">
        <f t="shared" si="2"/>
        <v>115.5</v>
      </c>
      <c r="AP21" s="86">
        <v>8</v>
      </c>
      <c r="AQ21" s="181">
        <f t="shared" si="3"/>
        <v>84</v>
      </c>
      <c r="AR21" s="86">
        <v>2</v>
      </c>
      <c r="AS21" s="181">
        <f t="shared" si="4"/>
        <v>21</v>
      </c>
      <c r="AT21" s="86">
        <v>13</v>
      </c>
      <c r="AU21" s="181">
        <f t="shared" si="5"/>
        <v>136.5</v>
      </c>
      <c r="AV21" s="86">
        <v>6</v>
      </c>
      <c r="AW21" s="181">
        <f t="shared" si="6"/>
        <v>63</v>
      </c>
    </row>
    <row r="22" spans="2:49">
      <c r="B22" s="189"/>
      <c r="C22" s="183" t="s">
        <v>56</v>
      </c>
      <c r="D22" s="270"/>
      <c r="E22" s="270"/>
      <c r="F22" s="270"/>
      <c r="G22" s="270"/>
      <c r="H22" s="270"/>
      <c r="I22" s="185"/>
      <c r="J22" s="185"/>
      <c r="K22" s="185"/>
      <c r="L22" s="185"/>
      <c r="M22" s="185"/>
      <c r="N22" s="185"/>
      <c r="O22" s="185"/>
      <c r="P22" s="185"/>
      <c r="Q22" s="185"/>
      <c r="R22" s="185"/>
      <c r="S22" s="270"/>
      <c r="T22" s="270"/>
      <c r="U22" s="270"/>
      <c r="V22" s="271"/>
      <c r="W22" s="191"/>
      <c r="X22" s="191"/>
      <c r="Y22" s="191"/>
      <c r="Z22" s="191"/>
      <c r="AA22" s="191"/>
      <c r="AB22" s="191"/>
      <c r="AC22" s="191"/>
      <c r="AD22" s="191"/>
      <c r="AE22" s="191"/>
      <c r="AF22" s="191"/>
    </row>
    <row r="23" spans="2:49">
      <c r="B23" s="192" t="s">
        <v>81</v>
      </c>
      <c r="C23" s="183" t="s">
        <v>86</v>
      </c>
      <c r="D23" s="270"/>
      <c r="E23" s="270"/>
      <c r="F23" s="193">
        <f>$Y$23/15</f>
        <v>2.3333333333333335</v>
      </c>
      <c r="G23" s="193">
        <f t="shared" ref="G23:H27" si="7">$Y$23/15</f>
        <v>2.3333333333333335</v>
      </c>
      <c r="H23" s="193">
        <f t="shared" si="7"/>
        <v>2.3333333333333335</v>
      </c>
      <c r="I23" s="193">
        <f>$AD$23/40</f>
        <v>0</v>
      </c>
      <c r="J23" s="193">
        <f t="shared" ref="J23:M27" si="8">$AD$23/40</f>
        <v>0</v>
      </c>
      <c r="K23" s="193">
        <f t="shared" si="8"/>
        <v>0</v>
      </c>
      <c r="L23" s="193">
        <f t="shared" si="8"/>
        <v>0</v>
      </c>
      <c r="M23" s="193">
        <f t="shared" si="8"/>
        <v>0</v>
      </c>
      <c r="N23" s="185"/>
      <c r="O23" s="185"/>
      <c r="P23" s="185"/>
      <c r="Q23" s="185"/>
      <c r="R23" s="185"/>
      <c r="S23" s="193">
        <f t="shared" ref="S23:U27" si="9">$AD$23/40</f>
        <v>0</v>
      </c>
      <c r="T23" s="193">
        <f t="shared" si="9"/>
        <v>0</v>
      </c>
      <c r="U23" s="193">
        <f t="shared" si="9"/>
        <v>0</v>
      </c>
      <c r="V23" s="271"/>
      <c r="W23" s="195">
        <f>COUNT(E23:H27)</f>
        <v>15</v>
      </c>
      <c r="X23" s="195">
        <f>SUM(F23:H27)</f>
        <v>35</v>
      </c>
      <c r="Y23" s="196">
        <f>AJ19</f>
        <v>35</v>
      </c>
      <c r="Z23" s="197">
        <f>X23/Y23</f>
        <v>1</v>
      </c>
      <c r="AA23" s="197">
        <f>AK19/AI21</f>
        <v>0.28333333333333333</v>
      </c>
      <c r="AB23" s="198">
        <f>COUNT(I23:M27,S23:U27)</f>
        <v>40</v>
      </c>
      <c r="AC23" s="195">
        <f>SUM(I23:M27,S23:U27)</f>
        <v>0</v>
      </c>
      <c r="AD23" s="196">
        <f>AJ20</f>
        <v>0</v>
      </c>
      <c r="AE23" s="197" t="e">
        <f>AC23/AD23</f>
        <v>#DIV/0!</v>
      </c>
      <c r="AF23" s="197">
        <f>AK20/AI21</f>
        <v>0</v>
      </c>
    </row>
    <row r="24" spans="2:49">
      <c r="B24" s="182"/>
      <c r="C24" s="183" t="s">
        <v>82</v>
      </c>
      <c r="D24" s="270"/>
      <c r="E24" s="270"/>
      <c r="F24" s="193">
        <f t="shared" ref="F24:F27" si="10">$Y$23/15</f>
        <v>2.3333333333333335</v>
      </c>
      <c r="G24" s="193">
        <f t="shared" si="7"/>
        <v>2.3333333333333335</v>
      </c>
      <c r="H24" s="193">
        <f t="shared" si="7"/>
        <v>2.3333333333333335</v>
      </c>
      <c r="I24" s="193">
        <f t="shared" ref="I24:I27" si="11">$AD$23/40</f>
        <v>0</v>
      </c>
      <c r="J24" s="193">
        <f t="shared" si="8"/>
        <v>0</v>
      </c>
      <c r="K24" s="193">
        <f t="shared" si="8"/>
        <v>0</v>
      </c>
      <c r="L24" s="193">
        <f t="shared" si="8"/>
        <v>0</v>
      </c>
      <c r="M24" s="193">
        <f t="shared" si="8"/>
        <v>0</v>
      </c>
      <c r="N24" s="185"/>
      <c r="O24" s="185"/>
      <c r="P24" s="185"/>
      <c r="Q24" s="185"/>
      <c r="R24" s="185"/>
      <c r="S24" s="193">
        <f t="shared" si="9"/>
        <v>0</v>
      </c>
      <c r="T24" s="193">
        <f t="shared" si="9"/>
        <v>0</v>
      </c>
      <c r="U24" s="193">
        <f t="shared" si="9"/>
        <v>0</v>
      </c>
      <c r="V24" s="271"/>
      <c r="W24" s="188"/>
      <c r="X24" s="188"/>
      <c r="Y24" s="188"/>
      <c r="Z24" s="199"/>
      <c r="AA24" s="199"/>
      <c r="AB24" s="200"/>
      <c r="AC24" s="188"/>
      <c r="AD24" s="188"/>
      <c r="AE24" s="199"/>
      <c r="AF24" s="199"/>
    </row>
    <row r="25" spans="2:49">
      <c r="B25" s="182"/>
      <c r="C25" s="183" t="s">
        <v>83</v>
      </c>
      <c r="D25" s="270"/>
      <c r="E25" s="270"/>
      <c r="F25" s="193">
        <f t="shared" si="10"/>
        <v>2.3333333333333335</v>
      </c>
      <c r="G25" s="193">
        <f t="shared" si="7"/>
        <v>2.3333333333333335</v>
      </c>
      <c r="H25" s="193">
        <f t="shared" si="7"/>
        <v>2.3333333333333335</v>
      </c>
      <c r="I25" s="193">
        <f t="shared" si="11"/>
        <v>0</v>
      </c>
      <c r="J25" s="193">
        <f t="shared" si="8"/>
        <v>0</v>
      </c>
      <c r="K25" s="193">
        <f t="shared" si="8"/>
        <v>0</v>
      </c>
      <c r="L25" s="193">
        <f t="shared" si="8"/>
        <v>0</v>
      </c>
      <c r="M25" s="193">
        <f t="shared" si="8"/>
        <v>0</v>
      </c>
      <c r="N25" s="185"/>
      <c r="O25" s="185"/>
      <c r="P25" s="185"/>
      <c r="Q25" s="185"/>
      <c r="R25" s="185"/>
      <c r="S25" s="193">
        <f t="shared" si="9"/>
        <v>0</v>
      </c>
      <c r="T25" s="193">
        <f t="shared" si="9"/>
        <v>0</v>
      </c>
      <c r="U25" s="193">
        <f t="shared" si="9"/>
        <v>0</v>
      </c>
      <c r="V25" s="271"/>
      <c r="W25" s="188"/>
      <c r="X25" s="188"/>
      <c r="Y25" s="188"/>
      <c r="Z25" s="199"/>
      <c r="AA25" s="199"/>
      <c r="AB25" s="200"/>
      <c r="AC25" s="188"/>
      <c r="AD25" s="188"/>
      <c r="AE25" s="199"/>
      <c r="AF25" s="199"/>
    </row>
    <row r="26" spans="2:49">
      <c r="B26" s="182"/>
      <c r="C26" s="183" t="s">
        <v>84</v>
      </c>
      <c r="D26" s="270"/>
      <c r="E26" s="270"/>
      <c r="F26" s="193">
        <f t="shared" si="10"/>
        <v>2.3333333333333335</v>
      </c>
      <c r="G26" s="193">
        <f t="shared" si="7"/>
        <v>2.3333333333333335</v>
      </c>
      <c r="H26" s="193">
        <f t="shared" si="7"/>
        <v>2.3333333333333335</v>
      </c>
      <c r="I26" s="193">
        <f t="shared" si="11"/>
        <v>0</v>
      </c>
      <c r="J26" s="193">
        <f t="shared" si="8"/>
        <v>0</v>
      </c>
      <c r="K26" s="193">
        <f t="shared" si="8"/>
        <v>0</v>
      </c>
      <c r="L26" s="193">
        <f t="shared" si="8"/>
        <v>0</v>
      </c>
      <c r="M26" s="193">
        <f t="shared" si="8"/>
        <v>0</v>
      </c>
      <c r="N26" s="185"/>
      <c r="O26" s="185"/>
      <c r="P26" s="185"/>
      <c r="Q26" s="185"/>
      <c r="R26" s="185"/>
      <c r="S26" s="193">
        <f t="shared" si="9"/>
        <v>0</v>
      </c>
      <c r="T26" s="193">
        <f t="shared" si="9"/>
        <v>0</v>
      </c>
      <c r="U26" s="193">
        <f t="shared" si="9"/>
        <v>0</v>
      </c>
      <c r="V26" s="271"/>
      <c r="W26" s="188"/>
      <c r="X26" s="188"/>
      <c r="Y26" s="188"/>
      <c r="Z26" s="199"/>
      <c r="AA26" s="199"/>
      <c r="AB26" s="200"/>
      <c r="AC26" s="188"/>
      <c r="AD26" s="188"/>
      <c r="AE26" s="199"/>
      <c r="AF26" s="199"/>
    </row>
    <row r="27" spans="2:49">
      <c r="B27" s="189"/>
      <c r="C27" s="183" t="s">
        <v>85</v>
      </c>
      <c r="D27" s="270"/>
      <c r="E27" s="270"/>
      <c r="F27" s="193">
        <f t="shared" si="10"/>
        <v>2.3333333333333335</v>
      </c>
      <c r="G27" s="193">
        <f t="shared" si="7"/>
        <v>2.3333333333333335</v>
      </c>
      <c r="H27" s="193">
        <f t="shared" si="7"/>
        <v>2.3333333333333335</v>
      </c>
      <c r="I27" s="193">
        <f t="shared" si="11"/>
        <v>0</v>
      </c>
      <c r="J27" s="193">
        <f t="shared" si="8"/>
        <v>0</v>
      </c>
      <c r="K27" s="193">
        <f t="shared" si="8"/>
        <v>0</v>
      </c>
      <c r="L27" s="193">
        <f t="shared" si="8"/>
        <v>0</v>
      </c>
      <c r="M27" s="193">
        <f t="shared" si="8"/>
        <v>0</v>
      </c>
      <c r="N27" s="185"/>
      <c r="O27" s="185"/>
      <c r="P27" s="185"/>
      <c r="Q27" s="185"/>
      <c r="R27" s="185"/>
      <c r="S27" s="193">
        <f t="shared" si="9"/>
        <v>0</v>
      </c>
      <c r="T27" s="193">
        <f t="shared" si="9"/>
        <v>0</v>
      </c>
      <c r="U27" s="193">
        <f t="shared" si="9"/>
        <v>0</v>
      </c>
      <c r="V27" s="271"/>
      <c r="W27" s="191"/>
      <c r="X27" s="191"/>
      <c r="Y27" s="191"/>
      <c r="Z27" s="201"/>
      <c r="AA27" s="201"/>
      <c r="AB27" s="202"/>
      <c r="AC27" s="191"/>
      <c r="AD27" s="191"/>
      <c r="AE27" s="201"/>
      <c r="AF27" s="201"/>
      <c r="AN27" s="149"/>
      <c r="AP27" s="149"/>
      <c r="AR27" s="149"/>
      <c r="AT27" s="149"/>
    </row>
    <row r="28" spans="2:49">
      <c r="B28" s="203" t="s">
        <v>71</v>
      </c>
      <c r="C28" s="183" t="s">
        <v>18</v>
      </c>
      <c r="D28" s="270"/>
      <c r="E28" s="270"/>
      <c r="F28" s="193">
        <f t="shared" ref="F28:H31" si="12">$Y$28/18</f>
        <v>2.1111111111111112</v>
      </c>
      <c r="G28" s="193">
        <f t="shared" si="12"/>
        <v>2.1111111111111112</v>
      </c>
      <c r="H28" s="193">
        <f t="shared" si="12"/>
        <v>2.1111111111111112</v>
      </c>
      <c r="I28" s="193">
        <f>$AD$28/48</f>
        <v>0.10416666666666667</v>
      </c>
      <c r="J28" s="193">
        <f t="shared" ref="J28:M31" si="13">$AD$28/48</f>
        <v>0.10416666666666667</v>
      </c>
      <c r="K28" s="193">
        <f t="shared" si="13"/>
        <v>0.10416666666666667</v>
      </c>
      <c r="L28" s="193">
        <f t="shared" si="13"/>
        <v>0.10416666666666667</v>
      </c>
      <c r="M28" s="193">
        <f t="shared" si="13"/>
        <v>0.10416666666666667</v>
      </c>
      <c r="N28" s="185"/>
      <c r="O28" s="185"/>
      <c r="P28" s="185"/>
      <c r="Q28" s="185"/>
      <c r="R28" s="185"/>
      <c r="S28" s="193">
        <f t="shared" ref="S28:U31" si="14">$AD$28/48</f>
        <v>0.10416666666666667</v>
      </c>
      <c r="T28" s="193">
        <f t="shared" si="14"/>
        <v>0.10416666666666667</v>
      </c>
      <c r="U28" s="193">
        <f t="shared" si="14"/>
        <v>0.10416666666666667</v>
      </c>
      <c r="V28" s="271"/>
      <c r="W28" s="195">
        <f>COUNT(F28:H31,F34:H35)</f>
        <v>18</v>
      </c>
      <c r="X28" s="195">
        <f>SUM(F28:H31,F34:H35)</f>
        <v>38.000000000000007</v>
      </c>
      <c r="Y28" s="196">
        <f>AL19</f>
        <v>38</v>
      </c>
      <c r="Z28" s="197">
        <f>X28/Y28</f>
        <v>1.0000000000000002</v>
      </c>
      <c r="AA28" s="197">
        <f>AM19/AI21</f>
        <v>0.30761904761904763</v>
      </c>
      <c r="AB28" s="198">
        <f>COUNT(I28:M31,I34:M35,S28:U31,S34:U35)</f>
        <v>48</v>
      </c>
      <c r="AC28" s="195">
        <f>SUM(I28:M31,I34:M35,S28:U31,S34:U35)</f>
        <v>5.0000000000000009</v>
      </c>
      <c r="AD28" s="196">
        <f>AL20</f>
        <v>5</v>
      </c>
      <c r="AE28" s="197">
        <f>AC28/AD28</f>
        <v>1.0000000000000002</v>
      </c>
      <c r="AF28" s="197">
        <f>AM20/AI21</f>
        <v>9.5238095238095247E-3</v>
      </c>
    </row>
    <row r="29" spans="2:49">
      <c r="B29" s="203"/>
      <c r="C29" s="183" t="s">
        <v>19</v>
      </c>
      <c r="D29" s="270"/>
      <c r="E29" s="270"/>
      <c r="F29" s="193">
        <f t="shared" si="12"/>
        <v>2.1111111111111112</v>
      </c>
      <c r="G29" s="193">
        <f t="shared" si="12"/>
        <v>2.1111111111111112</v>
      </c>
      <c r="H29" s="193">
        <f t="shared" si="12"/>
        <v>2.1111111111111112</v>
      </c>
      <c r="I29" s="193">
        <f t="shared" ref="I29:I31" si="15">$AD$28/48</f>
        <v>0.10416666666666667</v>
      </c>
      <c r="J29" s="193">
        <f t="shared" si="13"/>
        <v>0.10416666666666667</v>
      </c>
      <c r="K29" s="193">
        <f t="shared" si="13"/>
        <v>0.10416666666666667</v>
      </c>
      <c r="L29" s="193">
        <f t="shared" si="13"/>
        <v>0.10416666666666667</v>
      </c>
      <c r="M29" s="193">
        <f t="shared" si="13"/>
        <v>0.10416666666666667</v>
      </c>
      <c r="N29" s="185"/>
      <c r="O29" s="185"/>
      <c r="P29" s="185"/>
      <c r="Q29" s="185"/>
      <c r="R29" s="185"/>
      <c r="S29" s="193">
        <f t="shared" si="14"/>
        <v>0.10416666666666667</v>
      </c>
      <c r="T29" s="193">
        <f t="shared" si="14"/>
        <v>0.10416666666666667</v>
      </c>
      <c r="U29" s="193">
        <f t="shared" si="14"/>
        <v>0.10416666666666667</v>
      </c>
      <c r="V29" s="271"/>
      <c r="W29" s="188"/>
      <c r="X29" s="188"/>
      <c r="Y29" s="188"/>
      <c r="Z29" s="199"/>
      <c r="AA29" s="199"/>
      <c r="AB29" s="200"/>
      <c r="AC29" s="188"/>
      <c r="AD29" s="188"/>
      <c r="AE29" s="199"/>
      <c r="AF29" s="199"/>
      <c r="AP29" s="50"/>
    </row>
    <row r="30" spans="2:49">
      <c r="B30" s="203"/>
      <c r="C30" s="183" t="s">
        <v>20</v>
      </c>
      <c r="D30" s="270"/>
      <c r="E30" s="270"/>
      <c r="F30" s="193">
        <f t="shared" si="12"/>
        <v>2.1111111111111112</v>
      </c>
      <c r="G30" s="193">
        <f t="shared" si="12"/>
        <v>2.1111111111111112</v>
      </c>
      <c r="H30" s="193">
        <f t="shared" si="12"/>
        <v>2.1111111111111112</v>
      </c>
      <c r="I30" s="193">
        <f t="shared" si="15"/>
        <v>0.10416666666666667</v>
      </c>
      <c r="J30" s="193">
        <f t="shared" si="13"/>
        <v>0.10416666666666667</v>
      </c>
      <c r="K30" s="193">
        <f t="shared" si="13"/>
        <v>0.10416666666666667</v>
      </c>
      <c r="L30" s="193">
        <f t="shared" si="13"/>
        <v>0.10416666666666667</v>
      </c>
      <c r="M30" s="193">
        <f t="shared" si="13"/>
        <v>0.10416666666666667</v>
      </c>
      <c r="N30" s="185"/>
      <c r="O30" s="185"/>
      <c r="P30" s="185"/>
      <c r="Q30" s="185"/>
      <c r="R30" s="185"/>
      <c r="S30" s="193">
        <f t="shared" si="14"/>
        <v>0.10416666666666667</v>
      </c>
      <c r="T30" s="193">
        <f t="shared" si="14"/>
        <v>0.10416666666666667</v>
      </c>
      <c r="U30" s="193">
        <f t="shared" si="14"/>
        <v>0.10416666666666667</v>
      </c>
      <c r="V30" s="271"/>
      <c r="W30" s="188"/>
      <c r="X30" s="188"/>
      <c r="Y30" s="188"/>
      <c r="Z30" s="199"/>
      <c r="AA30" s="199"/>
      <c r="AB30" s="200"/>
      <c r="AC30" s="188"/>
      <c r="AD30" s="188"/>
      <c r="AE30" s="199"/>
      <c r="AF30" s="199"/>
      <c r="AN30" s="49"/>
      <c r="AP30" s="49"/>
      <c r="AR30" s="49"/>
      <c r="AT30" s="49"/>
    </row>
    <row r="31" spans="2:49">
      <c r="B31" s="203"/>
      <c r="C31" s="183" t="s">
        <v>21</v>
      </c>
      <c r="D31" s="270"/>
      <c r="E31" s="270"/>
      <c r="F31" s="193">
        <f t="shared" si="12"/>
        <v>2.1111111111111112</v>
      </c>
      <c r="G31" s="193">
        <f t="shared" si="12"/>
        <v>2.1111111111111112</v>
      </c>
      <c r="H31" s="193">
        <f t="shared" si="12"/>
        <v>2.1111111111111112</v>
      </c>
      <c r="I31" s="193">
        <f t="shared" si="15"/>
        <v>0.10416666666666667</v>
      </c>
      <c r="J31" s="193">
        <f t="shared" si="13"/>
        <v>0.10416666666666667</v>
      </c>
      <c r="K31" s="193">
        <f t="shared" si="13"/>
        <v>0.10416666666666667</v>
      </c>
      <c r="L31" s="193">
        <f t="shared" si="13"/>
        <v>0.10416666666666667</v>
      </c>
      <c r="M31" s="193">
        <f t="shared" si="13"/>
        <v>0.10416666666666667</v>
      </c>
      <c r="N31" s="185"/>
      <c r="O31" s="185"/>
      <c r="P31" s="185"/>
      <c r="Q31" s="185"/>
      <c r="R31" s="185"/>
      <c r="S31" s="193">
        <f t="shared" si="14"/>
        <v>0.10416666666666667</v>
      </c>
      <c r="T31" s="193">
        <f t="shared" si="14"/>
        <v>0.10416666666666667</v>
      </c>
      <c r="U31" s="193">
        <f t="shared" si="14"/>
        <v>0.10416666666666667</v>
      </c>
      <c r="V31" s="271"/>
      <c r="W31" s="191"/>
      <c r="X31" s="191"/>
      <c r="Y31" s="191"/>
      <c r="Z31" s="201"/>
      <c r="AA31" s="201"/>
      <c r="AB31" s="202"/>
      <c r="AC31" s="191"/>
      <c r="AD31" s="191"/>
      <c r="AE31" s="201"/>
      <c r="AF31" s="201"/>
    </row>
    <row r="32" spans="2:49">
      <c r="B32" s="203"/>
      <c r="C32" s="183" t="s">
        <v>22</v>
      </c>
      <c r="D32" s="270"/>
      <c r="E32" s="270"/>
      <c r="F32" s="193">
        <f>$Y$32/6</f>
        <v>1.5</v>
      </c>
      <c r="G32" s="193">
        <f t="shared" ref="G32:H33" si="16">$Y$32/6</f>
        <v>1.5</v>
      </c>
      <c r="H32" s="193">
        <f t="shared" si="16"/>
        <v>1.5</v>
      </c>
      <c r="I32" s="193">
        <f>$AD$32/16</f>
        <v>7.375</v>
      </c>
      <c r="J32" s="193">
        <f t="shared" ref="J32:M33" si="17">$AD$32/16</f>
        <v>7.375</v>
      </c>
      <c r="K32" s="193">
        <f t="shared" si="17"/>
        <v>7.375</v>
      </c>
      <c r="L32" s="193">
        <f t="shared" si="17"/>
        <v>7.375</v>
      </c>
      <c r="M32" s="193">
        <f t="shared" si="17"/>
        <v>7.375</v>
      </c>
      <c r="N32" s="185"/>
      <c r="O32" s="185"/>
      <c r="P32" s="185"/>
      <c r="Q32" s="185"/>
      <c r="R32" s="185"/>
      <c r="S32" s="193">
        <f t="shared" ref="S32:U33" si="18">$AD$32/16</f>
        <v>7.375</v>
      </c>
      <c r="T32" s="193">
        <f t="shared" si="18"/>
        <v>7.375</v>
      </c>
      <c r="U32" s="193">
        <f t="shared" si="18"/>
        <v>7.375</v>
      </c>
      <c r="V32" s="271"/>
      <c r="W32" s="188">
        <f>COUNT(F32:H33)</f>
        <v>6</v>
      </c>
      <c r="X32" s="188">
        <f>SUM(F32:H33)</f>
        <v>9</v>
      </c>
      <c r="Y32" s="204">
        <f>AN19</f>
        <v>9</v>
      </c>
      <c r="Z32" s="199">
        <f>X32/Y32</f>
        <v>1</v>
      </c>
      <c r="AA32" s="199">
        <f>AO19/AI21</f>
        <v>7.2857142857142856E-2</v>
      </c>
      <c r="AB32" s="200">
        <f>COUNT(I32:M33,S32:U33)</f>
        <v>16</v>
      </c>
      <c r="AC32" s="200">
        <f>SUM(I32:M33,S32:U33)</f>
        <v>118</v>
      </c>
      <c r="AD32" s="200">
        <f>AN20</f>
        <v>118</v>
      </c>
      <c r="AE32" s="199">
        <f>AC32/AD32</f>
        <v>1</v>
      </c>
      <c r="AF32" s="199">
        <f>AO20/AI21</f>
        <v>0.22476190476190477</v>
      </c>
    </row>
    <row r="33" spans="2:45">
      <c r="B33" s="203"/>
      <c r="C33" s="183" t="s">
        <v>23</v>
      </c>
      <c r="D33" s="270"/>
      <c r="E33" s="270"/>
      <c r="F33" s="193">
        <f t="shared" ref="F33" si="19">$Y$32/6</f>
        <v>1.5</v>
      </c>
      <c r="G33" s="193">
        <f t="shared" si="16"/>
        <v>1.5</v>
      </c>
      <c r="H33" s="193">
        <f t="shared" si="16"/>
        <v>1.5</v>
      </c>
      <c r="I33" s="193">
        <f t="shared" ref="I33" si="20">$AD$32/16</f>
        <v>7.375</v>
      </c>
      <c r="J33" s="193">
        <f t="shared" si="17"/>
        <v>7.375</v>
      </c>
      <c r="K33" s="193">
        <f t="shared" si="17"/>
        <v>7.375</v>
      </c>
      <c r="L33" s="193">
        <f t="shared" si="17"/>
        <v>7.375</v>
      </c>
      <c r="M33" s="193">
        <f t="shared" si="17"/>
        <v>7.375</v>
      </c>
      <c r="N33" s="185"/>
      <c r="O33" s="185"/>
      <c r="P33" s="185"/>
      <c r="Q33" s="185"/>
      <c r="R33" s="185"/>
      <c r="S33" s="193">
        <f t="shared" si="18"/>
        <v>7.375</v>
      </c>
      <c r="T33" s="193">
        <f t="shared" si="18"/>
        <v>7.375</v>
      </c>
      <c r="U33" s="193">
        <f t="shared" si="18"/>
        <v>7.375</v>
      </c>
      <c r="V33" s="271"/>
      <c r="W33" s="191"/>
      <c r="X33" s="191"/>
      <c r="Y33" s="191"/>
      <c r="Z33" s="201"/>
      <c r="AA33" s="201"/>
      <c r="AB33" s="202"/>
      <c r="AC33" s="202"/>
      <c r="AD33" s="202"/>
      <c r="AE33" s="201"/>
      <c r="AF33" s="201"/>
    </row>
    <row r="34" spans="2:45">
      <c r="B34" s="203"/>
      <c r="C34" s="183" t="s">
        <v>57</v>
      </c>
      <c r="D34" s="270"/>
      <c r="E34" s="270"/>
      <c r="F34" s="193">
        <f>$Y$28/18</f>
        <v>2.1111111111111112</v>
      </c>
      <c r="G34" s="193">
        <f t="shared" ref="G34:H35" si="21">$Y$28/18</f>
        <v>2.1111111111111112</v>
      </c>
      <c r="H34" s="193">
        <f t="shared" si="21"/>
        <v>2.1111111111111112</v>
      </c>
      <c r="I34" s="193">
        <f t="shared" ref="I34:M35" si="22">$AD$28/48</f>
        <v>0.10416666666666667</v>
      </c>
      <c r="J34" s="193">
        <f t="shared" si="22"/>
        <v>0.10416666666666667</v>
      </c>
      <c r="K34" s="193">
        <f t="shared" si="22"/>
        <v>0.10416666666666667</v>
      </c>
      <c r="L34" s="193">
        <f t="shared" si="22"/>
        <v>0.10416666666666667</v>
      </c>
      <c r="M34" s="193">
        <f t="shared" si="22"/>
        <v>0.10416666666666667</v>
      </c>
      <c r="N34" s="185"/>
      <c r="O34" s="185"/>
      <c r="P34" s="185"/>
      <c r="Q34" s="185"/>
      <c r="R34" s="185"/>
      <c r="S34" s="193">
        <f t="shared" ref="S34:U35" si="23">$AD$28/48</f>
        <v>0.10416666666666667</v>
      </c>
      <c r="T34" s="193">
        <f t="shared" si="23"/>
        <v>0.10416666666666667</v>
      </c>
      <c r="U34" s="193">
        <f t="shared" si="23"/>
        <v>0.10416666666666667</v>
      </c>
      <c r="V34" s="271"/>
      <c r="W34" s="206">
        <f t="shared" ref="W34:AD34" si="24">W28</f>
        <v>18</v>
      </c>
      <c r="X34" s="206">
        <f t="shared" si="24"/>
        <v>38.000000000000007</v>
      </c>
      <c r="Y34" s="206">
        <f t="shared" si="24"/>
        <v>38</v>
      </c>
      <c r="Z34" s="207">
        <f t="shared" si="24"/>
        <v>1.0000000000000002</v>
      </c>
      <c r="AA34" s="208">
        <f t="shared" si="24"/>
        <v>0.30761904761904763</v>
      </c>
      <c r="AB34" s="209">
        <f t="shared" si="24"/>
        <v>48</v>
      </c>
      <c r="AC34" s="209">
        <f t="shared" si="24"/>
        <v>5.0000000000000009</v>
      </c>
      <c r="AD34" s="209">
        <f t="shared" si="24"/>
        <v>5</v>
      </c>
      <c r="AE34" s="208">
        <f>AE28</f>
        <v>1.0000000000000002</v>
      </c>
      <c r="AF34" s="208">
        <f>AF28</f>
        <v>9.5238095238095247E-3</v>
      </c>
      <c r="AM34" s="49"/>
      <c r="AN34" s="49"/>
      <c r="AO34" s="49"/>
      <c r="AP34" s="49"/>
      <c r="AQ34" s="49"/>
      <c r="AR34" s="49"/>
      <c r="AS34" s="49"/>
    </row>
    <row r="35" spans="2:45">
      <c r="B35" s="203"/>
      <c r="C35" s="183" t="s">
        <v>24</v>
      </c>
      <c r="D35" s="270"/>
      <c r="E35" s="270"/>
      <c r="F35" s="193">
        <f>$Y$28/18</f>
        <v>2.1111111111111112</v>
      </c>
      <c r="G35" s="193">
        <f t="shared" si="21"/>
        <v>2.1111111111111112</v>
      </c>
      <c r="H35" s="193">
        <f t="shared" si="21"/>
        <v>2.1111111111111112</v>
      </c>
      <c r="I35" s="193">
        <f t="shared" si="22"/>
        <v>0.10416666666666667</v>
      </c>
      <c r="J35" s="193">
        <f t="shared" si="22"/>
        <v>0.10416666666666667</v>
      </c>
      <c r="K35" s="193">
        <f t="shared" si="22"/>
        <v>0.10416666666666667</v>
      </c>
      <c r="L35" s="193">
        <f t="shared" si="22"/>
        <v>0.10416666666666667</v>
      </c>
      <c r="M35" s="193">
        <f t="shared" si="22"/>
        <v>0.10416666666666667</v>
      </c>
      <c r="N35" s="185"/>
      <c r="O35" s="185"/>
      <c r="P35" s="185"/>
      <c r="Q35" s="185"/>
      <c r="R35" s="185"/>
      <c r="S35" s="193">
        <f t="shared" si="23"/>
        <v>0.10416666666666667</v>
      </c>
      <c r="T35" s="193">
        <f t="shared" si="23"/>
        <v>0.10416666666666667</v>
      </c>
      <c r="U35" s="193">
        <f t="shared" si="23"/>
        <v>0.10416666666666667</v>
      </c>
      <c r="V35" s="271"/>
      <c r="W35" s="211"/>
      <c r="X35" s="211"/>
      <c r="Y35" s="211"/>
      <c r="Z35" s="211"/>
      <c r="AA35" s="212"/>
      <c r="AB35" s="213"/>
      <c r="AC35" s="213"/>
      <c r="AD35" s="213"/>
      <c r="AE35" s="212"/>
      <c r="AF35" s="212"/>
      <c r="AM35" s="49"/>
      <c r="AN35" s="49"/>
      <c r="AO35" s="49"/>
      <c r="AP35" s="49"/>
      <c r="AQ35" s="49"/>
      <c r="AR35" s="49"/>
      <c r="AS35" s="49"/>
    </row>
    <row r="36" spans="2:45">
      <c r="B36" s="203"/>
      <c r="C36" s="183" t="s">
        <v>31</v>
      </c>
      <c r="D36" s="270"/>
      <c r="E36" s="270"/>
      <c r="F36" s="193">
        <f t="shared" ref="F36:H38" si="25">$Y$36/9</f>
        <v>0.55555555555555558</v>
      </c>
      <c r="G36" s="193">
        <f t="shared" si="25"/>
        <v>0.55555555555555558</v>
      </c>
      <c r="H36" s="193">
        <f t="shared" si="25"/>
        <v>0.55555555555555558</v>
      </c>
      <c r="I36" s="193">
        <f t="shared" ref="I36:M38" si="26">$AD$36/24</f>
        <v>0.91666666666666663</v>
      </c>
      <c r="J36" s="193">
        <f t="shared" si="26"/>
        <v>0.91666666666666663</v>
      </c>
      <c r="K36" s="193">
        <f t="shared" si="26"/>
        <v>0.91666666666666663</v>
      </c>
      <c r="L36" s="193">
        <f t="shared" si="26"/>
        <v>0.91666666666666663</v>
      </c>
      <c r="M36" s="193">
        <f t="shared" si="26"/>
        <v>0.91666666666666663</v>
      </c>
      <c r="N36" s="185"/>
      <c r="O36" s="185"/>
      <c r="P36" s="185"/>
      <c r="Q36" s="185"/>
      <c r="R36" s="185"/>
      <c r="S36" s="193">
        <f t="shared" ref="S36:U38" si="27">$AD$36/24</f>
        <v>0.91666666666666663</v>
      </c>
      <c r="T36" s="193">
        <f t="shared" si="27"/>
        <v>0.91666666666666663</v>
      </c>
      <c r="U36" s="193">
        <f t="shared" si="27"/>
        <v>0.91666666666666663</v>
      </c>
      <c r="V36" s="271"/>
      <c r="W36" s="195">
        <f>COUNT(F36:H38)</f>
        <v>9</v>
      </c>
      <c r="X36" s="195">
        <f>SUM(F36:H38)</f>
        <v>4.9999999999999991</v>
      </c>
      <c r="Y36" s="196">
        <f>AP19</f>
        <v>5</v>
      </c>
      <c r="Z36" s="197">
        <f>X36/Y36</f>
        <v>0.99999999999999978</v>
      </c>
      <c r="AA36" s="197">
        <f>AQ19/AI21</f>
        <v>4.0476190476190478E-2</v>
      </c>
      <c r="AB36" s="195">
        <f>COUNT(I36:M38,S36:U38)</f>
        <v>24</v>
      </c>
      <c r="AC36" s="195">
        <f>SUM(I36:M38,S36:U38)</f>
        <v>22.000000000000004</v>
      </c>
      <c r="AD36" s="196">
        <f>AP20</f>
        <v>22</v>
      </c>
      <c r="AE36" s="197">
        <f>AC36/AD36</f>
        <v>1.0000000000000002</v>
      </c>
      <c r="AF36" s="197">
        <f>AQ20/AI21</f>
        <v>4.1904761904761903E-2</v>
      </c>
      <c r="AM36" s="49"/>
      <c r="AN36" s="49"/>
      <c r="AO36" s="49"/>
      <c r="AP36" s="49"/>
      <c r="AQ36" s="49"/>
      <c r="AR36" s="49"/>
      <c r="AS36" s="49"/>
    </row>
    <row r="37" spans="2:45">
      <c r="B37" s="203"/>
      <c r="C37" s="183" t="s">
        <v>30</v>
      </c>
      <c r="D37" s="270"/>
      <c r="E37" s="270"/>
      <c r="F37" s="193">
        <f t="shared" si="25"/>
        <v>0.55555555555555558</v>
      </c>
      <c r="G37" s="193">
        <f t="shared" si="25"/>
        <v>0.55555555555555558</v>
      </c>
      <c r="H37" s="193">
        <f t="shared" si="25"/>
        <v>0.55555555555555558</v>
      </c>
      <c r="I37" s="193">
        <f t="shared" si="26"/>
        <v>0.91666666666666663</v>
      </c>
      <c r="J37" s="193">
        <f t="shared" si="26"/>
        <v>0.91666666666666663</v>
      </c>
      <c r="K37" s="193">
        <f t="shared" si="26"/>
        <v>0.91666666666666663</v>
      </c>
      <c r="L37" s="193">
        <f t="shared" si="26"/>
        <v>0.91666666666666663</v>
      </c>
      <c r="M37" s="193">
        <f t="shared" si="26"/>
        <v>0.91666666666666663</v>
      </c>
      <c r="N37" s="185"/>
      <c r="O37" s="185"/>
      <c r="P37" s="185"/>
      <c r="Q37" s="185"/>
      <c r="R37" s="185"/>
      <c r="S37" s="193">
        <f t="shared" si="27"/>
        <v>0.91666666666666663</v>
      </c>
      <c r="T37" s="193">
        <f t="shared" si="27"/>
        <v>0.91666666666666663</v>
      </c>
      <c r="U37" s="193">
        <f t="shared" si="27"/>
        <v>0.91666666666666663</v>
      </c>
      <c r="V37" s="271"/>
      <c r="W37" s="188"/>
      <c r="X37" s="188"/>
      <c r="Y37" s="188"/>
      <c r="Z37" s="199"/>
      <c r="AA37" s="199"/>
      <c r="AB37" s="188"/>
      <c r="AC37" s="188"/>
      <c r="AD37" s="188"/>
      <c r="AE37" s="199"/>
      <c r="AF37" s="199"/>
    </row>
    <row r="38" spans="2:45">
      <c r="B38" s="203"/>
      <c r="C38" s="183" t="s">
        <v>29</v>
      </c>
      <c r="D38" s="270"/>
      <c r="E38" s="270"/>
      <c r="F38" s="193">
        <f t="shared" si="25"/>
        <v>0.55555555555555558</v>
      </c>
      <c r="G38" s="193">
        <f t="shared" si="25"/>
        <v>0.55555555555555558</v>
      </c>
      <c r="H38" s="193">
        <f t="shared" si="25"/>
        <v>0.55555555555555558</v>
      </c>
      <c r="I38" s="193">
        <f t="shared" si="26"/>
        <v>0.91666666666666663</v>
      </c>
      <c r="J38" s="193">
        <f t="shared" si="26"/>
        <v>0.91666666666666663</v>
      </c>
      <c r="K38" s="193">
        <f t="shared" si="26"/>
        <v>0.91666666666666663</v>
      </c>
      <c r="L38" s="193">
        <f t="shared" si="26"/>
        <v>0.91666666666666663</v>
      </c>
      <c r="M38" s="193">
        <f t="shared" si="26"/>
        <v>0.91666666666666663</v>
      </c>
      <c r="N38" s="185"/>
      <c r="O38" s="185"/>
      <c r="P38" s="185"/>
      <c r="Q38" s="185"/>
      <c r="R38" s="185"/>
      <c r="S38" s="193">
        <f t="shared" si="27"/>
        <v>0.91666666666666663</v>
      </c>
      <c r="T38" s="193">
        <f t="shared" si="27"/>
        <v>0.91666666666666663</v>
      </c>
      <c r="U38" s="193">
        <f t="shared" si="27"/>
        <v>0.91666666666666663</v>
      </c>
      <c r="V38" s="271"/>
      <c r="W38" s="191"/>
      <c r="X38" s="191"/>
      <c r="Y38" s="191"/>
      <c r="Z38" s="201"/>
      <c r="AA38" s="201"/>
      <c r="AB38" s="191"/>
      <c r="AC38" s="191"/>
      <c r="AD38" s="191"/>
      <c r="AE38" s="201"/>
      <c r="AF38" s="201"/>
    </row>
    <row r="39" spans="2:45" ht="30.6">
      <c r="B39" s="214" t="s">
        <v>73</v>
      </c>
      <c r="C39" s="183" t="s">
        <v>25</v>
      </c>
      <c r="D39" s="270"/>
      <c r="E39" s="270"/>
      <c r="F39" s="193">
        <f>$Y$39/3</f>
        <v>0.33333333333333331</v>
      </c>
      <c r="G39" s="193">
        <f>$Y$39/3</f>
        <v>0.33333333333333331</v>
      </c>
      <c r="H39" s="193">
        <f>$Y$39/3</f>
        <v>0.33333333333333331</v>
      </c>
      <c r="I39" s="193">
        <f>$AD$39/8</f>
        <v>1</v>
      </c>
      <c r="J39" s="193">
        <f>$AD$39/8</f>
        <v>1</v>
      </c>
      <c r="K39" s="193">
        <f>$AD$39/8</f>
        <v>1</v>
      </c>
      <c r="L39" s="193">
        <f>$AD$39/8</f>
        <v>1</v>
      </c>
      <c r="M39" s="193">
        <f>$AD$39/8</f>
        <v>1</v>
      </c>
      <c r="N39" s="185"/>
      <c r="O39" s="185"/>
      <c r="P39" s="185"/>
      <c r="Q39" s="270"/>
      <c r="R39" s="185"/>
      <c r="S39" s="193">
        <f>$AD$39/8</f>
        <v>1</v>
      </c>
      <c r="T39" s="193">
        <f>$AD$39/8</f>
        <v>1</v>
      </c>
      <c r="U39" s="193">
        <f>$AD$39/8</f>
        <v>1</v>
      </c>
      <c r="V39" s="271"/>
      <c r="W39" s="215">
        <f>COUNT(F39:H39)</f>
        <v>3</v>
      </c>
      <c r="X39" s="215">
        <f>SUM(F39:H39)</f>
        <v>1</v>
      </c>
      <c r="Y39" s="216">
        <f>AR19</f>
        <v>1</v>
      </c>
      <c r="Z39" s="217">
        <f>X39/Y39</f>
        <v>1</v>
      </c>
      <c r="AA39" s="217">
        <f>AS19/AI21</f>
        <v>8.0952380952380946E-3</v>
      </c>
      <c r="AB39" s="215">
        <f>COUNT(I39:M39,S39:U39)</f>
        <v>8</v>
      </c>
      <c r="AC39" s="215">
        <f>SUM(I39:M39,S39:U39)</f>
        <v>8</v>
      </c>
      <c r="AD39" s="216">
        <f>AR20</f>
        <v>8</v>
      </c>
      <c r="AE39" s="217">
        <f>AC39/AD39</f>
        <v>1</v>
      </c>
      <c r="AF39" s="217">
        <f>AS20/AI21</f>
        <v>1.5238095238095238E-2</v>
      </c>
      <c r="AM39" s="218"/>
      <c r="AN39" s="218"/>
      <c r="AO39" s="218"/>
      <c r="AP39" s="218"/>
      <c r="AQ39" s="218"/>
      <c r="AR39" s="218"/>
      <c r="AS39" s="218"/>
    </row>
    <row r="40" spans="2:45">
      <c r="B40" s="203" t="s">
        <v>78</v>
      </c>
      <c r="C40" s="183" t="s">
        <v>26</v>
      </c>
      <c r="D40" s="224"/>
      <c r="E40" s="224"/>
      <c r="F40" s="224"/>
      <c r="G40" s="224"/>
      <c r="H40" s="224"/>
      <c r="I40" s="224"/>
      <c r="J40" s="224"/>
      <c r="K40" s="224"/>
      <c r="L40" s="224"/>
      <c r="M40" s="224"/>
      <c r="N40" s="270"/>
      <c r="O40" s="270"/>
      <c r="P40" s="270"/>
      <c r="Q40" s="222"/>
      <c r="R40" s="223"/>
      <c r="S40" s="224"/>
      <c r="T40" s="224"/>
      <c r="U40" s="224"/>
      <c r="V40" s="225"/>
      <c r="W40" s="215" t="s">
        <v>102</v>
      </c>
      <c r="X40" s="215" t="s">
        <v>102</v>
      </c>
      <c r="Y40" s="215" t="s">
        <v>102</v>
      </c>
      <c r="Z40" s="215" t="s">
        <v>102</v>
      </c>
      <c r="AA40" s="215" t="s">
        <v>102</v>
      </c>
      <c r="AB40" s="215" t="s">
        <v>102</v>
      </c>
      <c r="AC40" s="215" t="s">
        <v>102</v>
      </c>
      <c r="AD40" s="215" t="s">
        <v>102</v>
      </c>
      <c r="AE40" s="215" t="s">
        <v>102</v>
      </c>
      <c r="AF40" s="215" t="s">
        <v>102</v>
      </c>
      <c r="AM40" s="218"/>
      <c r="AN40" s="218"/>
      <c r="AO40" s="218"/>
      <c r="AP40" s="218"/>
      <c r="AQ40" s="218"/>
      <c r="AR40" s="218"/>
      <c r="AS40" s="218"/>
    </row>
    <row r="41" spans="2:45">
      <c r="B41" s="203"/>
      <c r="C41" s="183" t="s">
        <v>35</v>
      </c>
      <c r="D41" s="270"/>
      <c r="E41" s="270"/>
      <c r="F41" s="193">
        <f t="shared" ref="F41:H54" si="28">$Y$41/42</f>
        <v>0.14285714285714285</v>
      </c>
      <c r="G41" s="193">
        <f t="shared" si="28"/>
        <v>0.14285714285714285</v>
      </c>
      <c r="H41" s="193">
        <f t="shared" si="28"/>
        <v>0.14285714285714285</v>
      </c>
      <c r="I41" s="193">
        <f t="shared" ref="I41:M54" si="29">$AD$41/112</f>
        <v>0.35714285714285715</v>
      </c>
      <c r="J41" s="193">
        <f t="shared" si="29"/>
        <v>0.35714285714285715</v>
      </c>
      <c r="K41" s="193">
        <f t="shared" si="29"/>
        <v>0.35714285714285715</v>
      </c>
      <c r="L41" s="193">
        <f t="shared" si="29"/>
        <v>0.35714285714285715</v>
      </c>
      <c r="M41" s="193">
        <f t="shared" si="29"/>
        <v>0.35714285714285715</v>
      </c>
      <c r="N41" s="185"/>
      <c r="O41" s="185"/>
      <c r="P41" s="185"/>
      <c r="Q41" s="185"/>
      <c r="R41" s="185"/>
      <c r="S41" s="193">
        <f t="shared" ref="S41:U54" si="30">$AD$41/112</f>
        <v>0.35714285714285715</v>
      </c>
      <c r="T41" s="193">
        <f t="shared" si="30"/>
        <v>0.35714285714285715</v>
      </c>
      <c r="U41" s="193">
        <f t="shared" si="30"/>
        <v>0.35714285714285715</v>
      </c>
      <c r="V41" s="271"/>
      <c r="W41" s="195">
        <f>COUNT(F41:H54)</f>
        <v>42</v>
      </c>
      <c r="X41" s="195">
        <f>SUM(F41:H54)</f>
        <v>6.0000000000000036</v>
      </c>
      <c r="Y41" s="196">
        <f>AT19</f>
        <v>6</v>
      </c>
      <c r="Z41" s="197">
        <f>X41/Y41</f>
        <v>1.0000000000000007</v>
      </c>
      <c r="AA41" s="197">
        <f>AU19/AI21</f>
        <v>4.8571428571428571E-2</v>
      </c>
      <c r="AB41" s="195">
        <f>COUNT(I41:M54,S41:U54)</f>
        <v>112</v>
      </c>
      <c r="AC41" s="195">
        <f>SUM(I41:M54,S41:U54)</f>
        <v>39.999999999999957</v>
      </c>
      <c r="AD41" s="196">
        <f>AT20</f>
        <v>40</v>
      </c>
      <c r="AE41" s="197">
        <f>AC41/AD41</f>
        <v>0.99999999999999889</v>
      </c>
      <c r="AF41" s="197">
        <f>AU20/AI21</f>
        <v>7.6190476190476197E-2</v>
      </c>
      <c r="AM41" s="218"/>
      <c r="AN41" s="218"/>
      <c r="AO41" s="218"/>
      <c r="AP41" s="218"/>
      <c r="AQ41" s="218"/>
      <c r="AR41" s="218"/>
      <c r="AS41" s="218"/>
    </row>
    <row r="42" spans="2:45">
      <c r="B42" s="203"/>
      <c r="C42" s="183" t="s">
        <v>36</v>
      </c>
      <c r="D42" s="270"/>
      <c r="E42" s="270"/>
      <c r="F42" s="193">
        <f t="shared" si="28"/>
        <v>0.14285714285714285</v>
      </c>
      <c r="G42" s="193">
        <f t="shared" si="28"/>
        <v>0.14285714285714285</v>
      </c>
      <c r="H42" s="193">
        <f t="shared" si="28"/>
        <v>0.14285714285714285</v>
      </c>
      <c r="I42" s="193">
        <f t="shared" si="29"/>
        <v>0.35714285714285715</v>
      </c>
      <c r="J42" s="193">
        <f t="shared" si="29"/>
        <v>0.35714285714285715</v>
      </c>
      <c r="K42" s="193">
        <f t="shared" si="29"/>
        <v>0.35714285714285715</v>
      </c>
      <c r="L42" s="193">
        <f t="shared" si="29"/>
        <v>0.35714285714285715</v>
      </c>
      <c r="M42" s="193">
        <f t="shared" si="29"/>
        <v>0.35714285714285715</v>
      </c>
      <c r="N42" s="185"/>
      <c r="O42" s="185"/>
      <c r="P42" s="185"/>
      <c r="Q42" s="185"/>
      <c r="R42" s="185"/>
      <c r="S42" s="193">
        <f t="shared" si="30"/>
        <v>0.35714285714285715</v>
      </c>
      <c r="T42" s="193">
        <f t="shared" si="30"/>
        <v>0.35714285714285715</v>
      </c>
      <c r="U42" s="193">
        <f t="shared" si="30"/>
        <v>0.35714285714285715</v>
      </c>
      <c r="V42" s="271"/>
      <c r="W42" s="188"/>
      <c r="X42" s="188"/>
      <c r="Y42" s="188"/>
      <c r="Z42" s="199"/>
      <c r="AA42" s="199"/>
      <c r="AB42" s="188"/>
      <c r="AC42" s="188"/>
      <c r="AD42" s="188"/>
      <c r="AE42" s="199"/>
      <c r="AF42" s="199"/>
      <c r="AH42" s="226"/>
    </row>
    <row r="43" spans="2:45">
      <c r="B43" s="203"/>
      <c r="C43" s="183" t="s">
        <v>38</v>
      </c>
      <c r="D43" s="270"/>
      <c r="E43" s="270"/>
      <c r="F43" s="193">
        <f t="shared" si="28"/>
        <v>0.14285714285714285</v>
      </c>
      <c r="G43" s="193">
        <f t="shared" si="28"/>
        <v>0.14285714285714285</v>
      </c>
      <c r="H43" s="193">
        <f t="shared" si="28"/>
        <v>0.14285714285714285</v>
      </c>
      <c r="I43" s="193">
        <f t="shared" si="29"/>
        <v>0.35714285714285715</v>
      </c>
      <c r="J43" s="193">
        <f t="shared" si="29"/>
        <v>0.35714285714285715</v>
      </c>
      <c r="K43" s="193">
        <f t="shared" si="29"/>
        <v>0.35714285714285715</v>
      </c>
      <c r="L43" s="193">
        <f t="shared" si="29"/>
        <v>0.35714285714285715</v>
      </c>
      <c r="M43" s="193">
        <f t="shared" si="29"/>
        <v>0.35714285714285715</v>
      </c>
      <c r="N43" s="185"/>
      <c r="O43" s="185"/>
      <c r="P43" s="185"/>
      <c r="Q43" s="185"/>
      <c r="R43" s="185"/>
      <c r="S43" s="193">
        <f t="shared" si="30"/>
        <v>0.35714285714285715</v>
      </c>
      <c r="T43" s="193">
        <f t="shared" si="30"/>
        <v>0.35714285714285715</v>
      </c>
      <c r="U43" s="193">
        <f t="shared" si="30"/>
        <v>0.35714285714285715</v>
      </c>
      <c r="V43" s="271"/>
      <c r="W43" s="188"/>
      <c r="X43" s="188"/>
      <c r="Y43" s="188"/>
      <c r="Z43" s="199"/>
      <c r="AA43" s="199"/>
      <c r="AB43" s="188"/>
      <c r="AC43" s="188"/>
      <c r="AD43" s="188"/>
      <c r="AE43" s="199"/>
      <c r="AF43" s="199"/>
      <c r="AH43" s="226"/>
    </row>
    <row r="44" spans="2:45">
      <c r="B44" s="203"/>
      <c r="C44" s="183" t="s">
        <v>40</v>
      </c>
      <c r="D44" s="270"/>
      <c r="E44" s="270"/>
      <c r="F44" s="193">
        <f t="shared" si="28"/>
        <v>0.14285714285714285</v>
      </c>
      <c r="G44" s="193">
        <f t="shared" si="28"/>
        <v>0.14285714285714285</v>
      </c>
      <c r="H44" s="193">
        <f t="shared" si="28"/>
        <v>0.14285714285714285</v>
      </c>
      <c r="I44" s="193">
        <f t="shared" si="29"/>
        <v>0.35714285714285715</v>
      </c>
      <c r="J44" s="193">
        <f t="shared" si="29"/>
        <v>0.35714285714285715</v>
      </c>
      <c r="K44" s="193">
        <f t="shared" si="29"/>
        <v>0.35714285714285715</v>
      </c>
      <c r="L44" s="193">
        <f t="shared" si="29"/>
        <v>0.35714285714285715</v>
      </c>
      <c r="M44" s="193">
        <f t="shared" si="29"/>
        <v>0.35714285714285715</v>
      </c>
      <c r="N44" s="185"/>
      <c r="O44" s="185"/>
      <c r="P44" s="185"/>
      <c r="Q44" s="185"/>
      <c r="R44" s="185"/>
      <c r="S44" s="193">
        <f t="shared" si="30"/>
        <v>0.35714285714285715</v>
      </c>
      <c r="T44" s="193">
        <f t="shared" si="30"/>
        <v>0.35714285714285715</v>
      </c>
      <c r="U44" s="193">
        <f t="shared" si="30"/>
        <v>0.35714285714285715</v>
      </c>
      <c r="V44" s="271"/>
      <c r="W44" s="188"/>
      <c r="X44" s="188"/>
      <c r="Y44" s="188"/>
      <c r="Z44" s="199"/>
      <c r="AA44" s="199"/>
      <c r="AB44" s="188"/>
      <c r="AC44" s="188"/>
      <c r="AD44" s="188"/>
      <c r="AE44" s="199"/>
      <c r="AF44" s="199"/>
    </row>
    <row r="45" spans="2:45">
      <c r="B45" s="203"/>
      <c r="C45" s="183" t="s">
        <v>39</v>
      </c>
      <c r="D45" s="270"/>
      <c r="E45" s="270"/>
      <c r="F45" s="193">
        <f t="shared" si="28"/>
        <v>0.14285714285714285</v>
      </c>
      <c r="G45" s="193">
        <f t="shared" si="28"/>
        <v>0.14285714285714285</v>
      </c>
      <c r="H45" s="193">
        <f t="shared" si="28"/>
        <v>0.14285714285714285</v>
      </c>
      <c r="I45" s="193">
        <f t="shared" si="29"/>
        <v>0.35714285714285715</v>
      </c>
      <c r="J45" s="193">
        <f t="shared" si="29"/>
        <v>0.35714285714285715</v>
      </c>
      <c r="K45" s="193">
        <f t="shared" si="29"/>
        <v>0.35714285714285715</v>
      </c>
      <c r="L45" s="193">
        <f t="shared" si="29"/>
        <v>0.35714285714285715</v>
      </c>
      <c r="M45" s="193">
        <f t="shared" si="29"/>
        <v>0.35714285714285715</v>
      </c>
      <c r="N45" s="185"/>
      <c r="O45" s="185"/>
      <c r="P45" s="185"/>
      <c r="Q45" s="185"/>
      <c r="R45" s="185"/>
      <c r="S45" s="193">
        <f t="shared" si="30"/>
        <v>0.35714285714285715</v>
      </c>
      <c r="T45" s="193">
        <f t="shared" si="30"/>
        <v>0.35714285714285715</v>
      </c>
      <c r="U45" s="193">
        <f t="shared" si="30"/>
        <v>0.35714285714285715</v>
      </c>
      <c r="V45" s="271"/>
      <c r="W45" s="188"/>
      <c r="X45" s="188"/>
      <c r="Y45" s="188"/>
      <c r="Z45" s="199"/>
      <c r="AA45" s="199"/>
      <c r="AB45" s="188"/>
      <c r="AC45" s="188"/>
      <c r="AD45" s="188"/>
      <c r="AE45" s="199"/>
      <c r="AF45" s="199"/>
    </row>
    <row r="46" spans="2:45">
      <c r="B46" s="203"/>
      <c r="C46" s="183" t="s">
        <v>37</v>
      </c>
      <c r="D46" s="270"/>
      <c r="E46" s="270"/>
      <c r="F46" s="193">
        <f t="shared" si="28"/>
        <v>0.14285714285714285</v>
      </c>
      <c r="G46" s="193">
        <f t="shared" si="28"/>
        <v>0.14285714285714285</v>
      </c>
      <c r="H46" s="193">
        <f t="shared" si="28"/>
        <v>0.14285714285714285</v>
      </c>
      <c r="I46" s="193">
        <f t="shared" si="29"/>
        <v>0.35714285714285715</v>
      </c>
      <c r="J46" s="193">
        <f t="shared" si="29"/>
        <v>0.35714285714285715</v>
      </c>
      <c r="K46" s="193">
        <f t="shared" si="29"/>
        <v>0.35714285714285715</v>
      </c>
      <c r="L46" s="193">
        <f t="shared" si="29"/>
        <v>0.35714285714285715</v>
      </c>
      <c r="M46" s="193">
        <f t="shared" si="29"/>
        <v>0.35714285714285715</v>
      </c>
      <c r="N46" s="185"/>
      <c r="O46" s="185"/>
      <c r="P46" s="185"/>
      <c r="Q46" s="185"/>
      <c r="R46" s="185"/>
      <c r="S46" s="193">
        <f t="shared" si="30"/>
        <v>0.35714285714285715</v>
      </c>
      <c r="T46" s="193">
        <f t="shared" si="30"/>
        <v>0.35714285714285715</v>
      </c>
      <c r="U46" s="193">
        <f t="shared" si="30"/>
        <v>0.35714285714285715</v>
      </c>
      <c r="V46" s="271"/>
      <c r="W46" s="188"/>
      <c r="X46" s="188"/>
      <c r="Y46" s="188"/>
      <c r="Z46" s="199"/>
      <c r="AA46" s="199"/>
      <c r="AB46" s="188"/>
      <c r="AC46" s="188"/>
      <c r="AD46" s="188"/>
      <c r="AE46" s="199"/>
      <c r="AF46" s="199"/>
      <c r="AL46" s="181" t="s">
        <v>97</v>
      </c>
      <c r="AN46" s="181" t="s">
        <v>98</v>
      </c>
    </row>
    <row r="47" spans="2:45">
      <c r="B47" s="203"/>
      <c r="C47" s="183" t="s">
        <v>41</v>
      </c>
      <c r="D47" s="270"/>
      <c r="E47" s="270"/>
      <c r="F47" s="193">
        <f t="shared" si="28"/>
        <v>0.14285714285714285</v>
      </c>
      <c r="G47" s="193">
        <f t="shared" si="28"/>
        <v>0.14285714285714285</v>
      </c>
      <c r="H47" s="193">
        <f t="shared" si="28"/>
        <v>0.14285714285714285</v>
      </c>
      <c r="I47" s="193">
        <f t="shared" si="29"/>
        <v>0.35714285714285715</v>
      </c>
      <c r="J47" s="193">
        <f t="shared" si="29"/>
        <v>0.35714285714285715</v>
      </c>
      <c r="K47" s="193">
        <f t="shared" si="29"/>
        <v>0.35714285714285715</v>
      </c>
      <c r="L47" s="193">
        <f t="shared" si="29"/>
        <v>0.35714285714285715</v>
      </c>
      <c r="M47" s="193">
        <f t="shared" si="29"/>
        <v>0.35714285714285715</v>
      </c>
      <c r="N47" s="185"/>
      <c r="O47" s="185"/>
      <c r="P47" s="185"/>
      <c r="Q47" s="185"/>
      <c r="R47" s="185"/>
      <c r="S47" s="193">
        <f t="shared" si="30"/>
        <v>0.35714285714285715</v>
      </c>
      <c r="T47" s="193">
        <f t="shared" si="30"/>
        <v>0.35714285714285715</v>
      </c>
      <c r="U47" s="193">
        <f t="shared" si="30"/>
        <v>0.35714285714285715</v>
      </c>
      <c r="V47" s="271"/>
      <c r="W47" s="188"/>
      <c r="X47" s="188"/>
      <c r="Y47" s="188"/>
      <c r="Z47" s="199"/>
      <c r="AA47" s="199"/>
      <c r="AB47" s="188"/>
      <c r="AC47" s="188"/>
      <c r="AD47" s="188"/>
      <c r="AE47" s="199"/>
      <c r="AF47" s="199"/>
      <c r="AJ47" s="181" t="s">
        <v>81</v>
      </c>
      <c r="AL47" s="181">
        <f t="shared" ref="AL47" si="31">$Y$23/15</f>
        <v>2.3333333333333335</v>
      </c>
      <c r="AN47" s="181">
        <f>$AD$23/40</f>
        <v>0</v>
      </c>
    </row>
    <row r="48" spans="2:45">
      <c r="B48" s="203"/>
      <c r="C48" s="183" t="s">
        <v>42</v>
      </c>
      <c r="D48" s="270"/>
      <c r="E48" s="270"/>
      <c r="F48" s="193">
        <f t="shared" si="28"/>
        <v>0.14285714285714285</v>
      </c>
      <c r="G48" s="193">
        <f t="shared" si="28"/>
        <v>0.14285714285714285</v>
      </c>
      <c r="H48" s="193">
        <f t="shared" si="28"/>
        <v>0.14285714285714285</v>
      </c>
      <c r="I48" s="193">
        <f t="shared" si="29"/>
        <v>0.35714285714285715</v>
      </c>
      <c r="J48" s="193">
        <f t="shared" si="29"/>
        <v>0.35714285714285715</v>
      </c>
      <c r="K48" s="193">
        <f t="shared" si="29"/>
        <v>0.35714285714285715</v>
      </c>
      <c r="L48" s="193">
        <f t="shared" si="29"/>
        <v>0.35714285714285715</v>
      </c>
      <c r="M48" s="193">
        <f t="shared" si="29"/>
        <v>0.35714285714285715</v>
      </c>
      <c r="N48" s="185"/>
      <c r="O48" s="185"/>
      <c r="P48" s="185"/>
      <c r="Q48" s="185"/>
      <c r="R48" s="185"/>
      <c r="S48" s="193">
        <f t="shared" si="30"/>
        <v>0.35714285714285715</v>
      </c>
      <c r="T48" s="193">
        <f t="shared" si="30"/>
        <v>0.35714285714285715</v>
      </c>
      <c r="U48" s="193">
        <f t="shared" si="30"/>
        <v>0.35714285714285715</v>
      </c>
      <c r="V48" s="271"/>
      <c r="W48" s="188"/>
      <c r="X48" s="188"/>
      <c r="Y48" s="188"/>
      <c r="Z48" s="199"/>
      <c r="AA48" s="199"/>
      <c r="AB48" s="188"/>
      <c r="AC48" s="188"/>
      <c r="AD48" s="188"/>
      <c r="AE48" s="199"/>
      <c r="AF48" s="199"/>
      <c r="AJ48" s="181" t="s">
        <v>71</v>
      </c>
      <c r="AL48" s="181">
        <f t="shared" ref="AL48" si="32">$Y$28/18</f>
        <v>2.1111111111111112</v>
      </c>
      <c r="AN48" s="181">
        <f>$AD$28/48</f>
        <v>0.10416666666666667</v>
      </c>
    </row>
    <row r="49" spans="2:40">
      <c r="B49" s="203"/>
      <c r="C49" s="183" t="s">
        <v>43</v>
      </c>
      <c r="D49" s="270"/>
      <c r="E49" s="270"/>
      <c r="F49" s="193">
        <f t="shared" si="28"/>
        <v>0.14285714285714285</v>
      </c>
      <c r="G49" s="193">
        <f t="shared" si="28"/>
        <v>0.14285714285714285</v>
      </c>
      <c r="H49" s="193">
        <f t="shared" si="28"/>
        <v>0.14285714285714285</v>
      </c>
      <c r="I49" s="193">
        <f t="shared" si="29"/>
        <v>0.35714285714285715</v>
      </c>
      <c r="J49" s="193">
        <f t="shared" si="29"/>
        <v>0.35714285714285715</v>
      </c>
      <c r="K49" s="193">
        <f t="shared" si="29"/>
        <v>0.35714285714285715</v>
      </c>
      <c r="L49" s="193">
        <f t="shared" si="29"/>
        <v>0.35714285714285715</v>
      </c>
      <c r="M49" s="193">
        <f t="shared" si="29"/>
        <v>0.35714285714285715</v>
      </c>
      <c r="N49" s="185"/>
      <c r="O49" s="185"/>
      <c r="P49" s="185"/>
      <c r="Q49" s="185"/>
      <c r="R49" s="185"/>
      <c r="S49" s="193">
        <f t="shared" si="30"/>
        <v>0.35714285714285715</v>
      </c>
      <c r="T49" s="193">
        <f t="shared" si="30"/>
        <v>0.35714285714285715</v>
      </c>
      <c r="U49" s="193">
        <f t="shared" si="30"/>
        <v>0.35714285714285715</v>
      </c>
      <c r="V49" s="271"/>
      <c r="W49" s="188"/>
      <c r="X49" s="188"/>
      <c r="Y49" s="188"/>
      <c r="Z49" s="199"/>
      <c r="AA49" s="199"/>
      <c r="AB49" s="188"/>
      <c r="AC49" s="188"/>
      <c r="AD49" s="188"/>
      <c r="AE49" s="199"/>
      <c r="AF49" s="199"/>
      <c r="AJ49" s="181" t="s">
        <v>106</v>
      </c>
      <c r="AL49" s="181">
        <f t="shared" ref="AL49" si="33">$Y$32/6</f>
        <v>1.5</v>
      </c>
      <c r="AN49" s="181">
        <f>$AD$32/16</f>
        <v>7.375</v>
      </c>
    </row>
    <row r="50" spans="2:40">
      <c r="B50" s="203"/>
      <c r="C50" s="227" t="s">
        <v>44</v>
      </c>
      <c r="D50" s="270"/>
      <c r="E50" s="270"/>
      <c r="F50" s="193">
        <f t="shared" si="28"/>
        <v>0.14285714285714285</v>
      </c>
      <c r="G50" s="193">
        <f t="shared" si="28"/>
        <v>0.14285714285714285</v>
      </c>
      <c r="H50" s="193">
        <f t="shared" si="28"/>
        <v>0.14285714285714285</v>
      </c>
      <c r="I50" s="193">
        <f t="shared" si="29"/>
        <v>0.35714285714285715</v>
      </c>
      <c r="J50" s="193">
        <f t="shared" si="29"/>
        <v>0.35714285714285715</v>
      </c>
      <c r="K50" s="193">
        <f t="shared" si="29"/>
        <v>0.35714285714285715</v>
      </c>
      <c r="L50" s="193">
        <f t="shared" si="29"/>
        <v>0.35714285714285715</v>
      </c>
      <c r="M50" s="193">
        <f t="shared" si="29"/>
        <v>0.35714285714285715</v>
      </c>
      <c r="N50" s="185"/>
      <c r="O50" s="185"/>
      <c r="P50" s="185"/>
      <c r="Q50" s="185"/>
      <c r="R50" s="185"/>
      <c r="S50" s="193">
        <f t="shared" si="30"/>
        <v>0.35714285714285715</v>
      </c>
      <c r="T50" s="193">
        <f t="shared" si="30"/>
        <v>0.35714285714285715</v>
      </c>
      <c r="U50" s="193">
        <f t="shared" si="30"/>
        <v>0.35714285714285715</v>
      </c>
      <c r="V50" s="271"/>
      <c r="W50" s="188"/>
      <c r="X50" s="188"/>
      <c r="Y50" s="188"/>
      <c r="Z50" s="199"/>
      <c r="AA50" s="199"/>
      <c r="AB50" s="188"/>
      <c r="AC50" s="188"/>
      <c r="AD50" s="188"/>
      <c r="AE50" s="199"/>
      <c r="AF50" s="199"/>
      <c r="AJ50" s="181" t="s">
        <v>101</v>
      </c>
      <c r="AL50" s="181">
        <f t="shared" ref="AL50" si="34">$Y$36/9</f>
        <v>0.55555555555555558</v>
      </c>
      <c r="AN50" s="181">
        <f>$AD$36/24</f>
        <v>0.91666666666666663</v>
      </c>
    </row>
    <row r="51" spans="2:40">
      <c r="B51" s="203"/>
      <c r="C51" s="183" t="s">
        <v>45</v>
      </c>
      <c r="D51" s="270"/>
      <c r="E51" s="270"/>
      <c r="F51" s="193">
        <f t="shared" si="28"/>
        <v>0.14285714285714285</v>
      </c>
      <c r="G51" s="193">
        <f t="shared" si="28"/>
        <v>0.14285714285714285</v>
      </c>
      <c r="H51" s="193">
        <f t="shared" si="28"/>
        <v>0.14285714285714285</v>
      </c>
      <c r="I51" s="193">
        <f t="shared" si="29"/>
        <v>0.35714285714285715</v>
      </c>
      <c r="J51" s="193">
        <f t="shared" si="29"/>
        <v>0.35714285714285715</v>
      </c>
      <c r="K51" s="193">
        <f t="shared" si="29"/>
        <v>0.35714285714285715</v>
      </c>
      <c r="L51" s="193">
        <f t="shared" si="29"/>
        <v>0.35714285714285715</v>
      </c>
      <c r="M51" s="193">
        <f t="shared" si="29"/>
        <v>0.35714285714285715</v>
      </c>
      <c r="N51" s="185"/>
      <c r="O51" s="185"/>
      <c r="P51" s="185"/>
      <c r="Q51" s="185"/>
      <c r="R51" s="185"/>
      <c r="S51" s="193">
        <f t="shared" si="30"/>
        <v>0.35714285714285715</v>
      </c>
      <c r="T51" s="193">
        <f t="shared" si="30"/>
        <v>0.35714285714285715</v>
      </c>
      <c r="U51" s="193">
        <f t="shared" si="30"/>
        <v>0.35714285714285715</v>
      </c>
      <c r="V51" s="271"/>
      <c r="W51" s="188"/>
      <c r="X51" s="188"/>
      <c r="Y51" s="188"/>
      <c r="Z51" s="199"/>
      <c r="AA51" s="199"/>
      <c r="AB51" s="188"/>
      <c r="AC51" s="188"/>
      <c r="AD51" s="188"/>
      <c r="AE51" s="199"/>
      <c r="AF51" s="199"/>
      <c r="AJ51" s="181" t="s">
        <v>73</v>
      </c>
      <c r="AL51" s="181">
        <f t="shared" ref="AL51" si="35">$Y$39/3</f>
        <v>0.33333333333333331</v>
      </c>
      <c r="AN51" s="181">
        <f>$AD$39/8</f>
        <v>1</v>
      </c>
    </row>
    <row r="52" spans="2:40">
      <c r="B52" s="203"/>
      <c r="C52" s="183" t="s">
        <v>46</v>
      </c>
      <c r="D52" s="270"/>
      <c r="E52" s="270"/>
      <c r="F52" s="193">
        <f t="shared" si="28"/>
        <v>0.14285714285714285</v>
      </c>
      <c r="G52" s="193">
        <f t="shared" si="28"/>
        <v>0.14285714285714285</v>
      </c>
      <c r="H52" s="193">
        <f t="shared" si="28"/>
        <v>0.14285714285714285</v>
      </c>
      <c r="I52" s="193">
        <f t="shared" si="29"/>
        <v>0.35714285714285715</v>
      </c>
      <c r="J52" s="193">
        <f t="shared" si="29"/>
        <v>0.35714285714285715</v>
      </c>
      <c r="K52" s="193">
        <f t="shared" si="29"/>
        <v>0.35714285714285715</v>
      </c>
      <c r="L52" s="193">
        <f t="shared" si="29"/>
        <v>0.35714285714285715</v>
      </c>
      <c r="M52" s="193">
        <f t="shared" si="29"/>
        <v>0.35714285714285715</v>
      </c>
      <c r="N52" s="185"/>
      <c r="O52" s="185"/>
      <c r="P52" s="185"/>
      <c r="Q52" s="185"/>
      <c r="R52" s="185"/>
      <c r="S52" s="193">
        <f t="shared" si="30"/>
        <v>0.35714285714285715</v>
      </c>
      <c r="T52" s="193">
        <f t="shared" si="30"/>
        <v>0.35714285714285715</v>
      </c>
      <c r="U52" s="193">
        <f t="shared" si="30"/>
        <v>0.35714285714285715</v>
      </c>
      <c r="V52" s="271"/>
      <c r="W52" s="188"/>
      <c r="X52" s="188"/>
      <c r="Y52" s="188"/>
      <c r="Z52" s="199"/>
      <c r="AA52" s="199"/>
      <c r="AB52" s="188"/>
      <c r="AC52" s="188"/>
      <c r="AD52" s="188"/>
      <c r="AE52" s="199"/>
      <c r="AF52" s="199"/>
      <c r="AJ52" s="181" t="s">
        <v>78</v>
      </c>
      <c r="AL52" s="181">
        <f t="shared" ref="AL52" si="36">$Y$41/42</f>
        <v>0.14285714285714285</v>
      </c>
      <c r="AN52" s="181">
        <f>$AD$41/112</f>
        <v>0.35714285714285715</v>
      </c>
    </row>
    <row r="53" spans="2:40">
      <c r="B53" s="203"/>
      <c r="C53" s="183" t="s">
        <v>47</v>
      </c>
      <c r="D53" s="270"/>
      <c r="E53" s="270"/>
      <c r="F53" s="193">
        <f t="shared" si="28"/>
        <v>0.14285714285714285</v>
      </c>
      <c r="G53" s="193">
        <f t="shared" si="28"/>
        <v>0.14285714285714285</v>
      </c>
      <c r="H53" s="193">
        <f t="shared" si="28"/>
        <v>0.14285714285714285</v>
      </c>
      <c r="I53" s="193">
        <f t="shared" si="29"/>
        <v>0.35714285714285715</v>
      </c>
      <c r="J53" s="193">
        <f t="shared" si="29"/>
        <v>0.35714285714285715</v>
      </c>
      <c r="K53" s="193">
        <f t="shared" si="29"/>
        <v>0.35714285714285715</v>
      </c>
      <c r="L53" s="193">
        <f t="shared" si="29"/>
        <v>0.35714285714285715</v>
      </c>
      <c r="M53" s="193">
        <f t="shared" si="29"/>
        <v>0.35714285714285715</v>
      </c>
      <c r="N53" s="185"/>
      <c r="O53" s="185"/>
      <c r="P53" s="185"/>
      <c r="Q53" s="185"/>
      <c r="R53" s="185"/>
      <c r="S53" s="193">
        <f t="shared" si="30"/>
        <v>0.35714285714285715</v>
      </c>
      <c r="T53" s="193">
        <f t="shared" si="30"/>
        <v>0.35714285714285715</v>
      </c>
      <c r="U53" s="193">
        <f t="shared" si="30"/>
        <v>0.35714285714285715</v>
      </c>
      <c r="V53" s="271"/>
      <c r="W53" s="188"/>
      <c r="X53" s="188"/>
      <c r="Y53" s="188"/>
      <c r="Z53" s="199"/>
      <c r="AA53" s="199"/>
      <c r="AB53" s="188"/>
      <c r="AC53" s="188"/>
      <c r="AD53" s="188"/>
      <c r="AE53" s="199"/>
      <c r="AF53" s="199"/>
      <c r="AJ53" s="181" t="s">
        <v>75</v>
      </c>
      <c r="AL53" s="181">
        <f t="shared" ref="AL53" si="37">$Y$62/24</f>
        <v>0.25</v>
      </c>
      <c r="AN53" s="181">
        <f>$AD$62/64</f>
        <v>0.109375</v>
      </c>
    </row>
    <row r="54" spans="2:40">
      <c r="B54" s="203"/>
      <c r="C54" s="183" t="s">
        <v>48</v>
      </c>
      <c r="D54" s="270"/>
      <c r="E54" s="270"/>
      <c r="F54" s="193">
        <f t="shared" si="28"/>
        <v>0.14285714285714285</v>
      </c>
      <c r="G54" s="193">
        <f t="shared" si="28"/>
        <v>0.14285714285714285</v>
      </c>
      <c r="H54" s="193">
        <f t="shared" si="28"/>
        <v>0.14285714285714285</v>
      </c>
      <c r="I54" s="193">
        <f t="shared" si="29"/>
        <v>0.35714285714285715</v>
      </c>
      <c r="J54" s="193">
        <f t="shared" si="29"/>
        <v>0.35714285714285715</v>
      </c>
      <c r="K54" s="193">
        <f t="shared" si="29"/>
        <v>0.35714285714285715</v>
      </c>
      <c r="L54" s="193">
        <f t="shared" si="29"/>
        <v>0.35714285714285715</v>
      </c>
      <c r="M54" s="193">
        <f t="shared" si="29"/>
        <v>0.35714285714285715</v>
      </c>
      <c r="N54" s="185"/>
      <c r="O54" s="185"/>
      <c r="P54" s="185"/>
      <c r="Q54" s="185"/>
      <c r="R54" s="185"/>
      <c r="S54" s="193">
        <f t="shared" si="30"/>
        <v>0.35714285714285715</v>
      </c>
      <c r="T54" s="193">
        <f t="shared" si="30"/>
        <v>0.35714285714285715</v>
      </c>
      <c r="U54" s="193">
        <f t="shared" si="30"/>
        <v>0.35714285714285715</v>
      </c>
      <c r="V54" s="271"/>
      <c r="W54" s="191"/>
      <c r="X54" s="191"/>
      <c r="Y54" s="191"/>
      <c r="Z54" s="201"/>
      <c r="AA54" s="201"/>
      <c r="AB54" s="191"/>
      <c r="AC54" s="191"/>
      <c r="AD54" s="191"/>
      <c r="AE54" s="201"/>
      <c r="AF54" s="201"/>
    </row>
    <row r="55" spans="2:40" ht="34.799999999999997">
      <c r="B55" s="214" t="s">
        <v>74</v>
      </c>
      <c r="C55" s="183" t="s">
        <v>49</v>
      </c>
      <c r="D55" s="270"/>
      <c r="E55" s="270"/>
      <c r="F55" s="270"/>
      <c r="G55" s="270"/>
      <c r="H55" s="270"/>
      <c r="I55" s="270"/>
      <c r="J55" s="270"/>
      <c r="K55" s="270"/>
      <c r="L55" s="270"/>
      <c r="M55" s="270"/>
      <c r="N55" s="185"/>
      <c r="O55" s="185"/>
      <c r="P55" s="185"/>
      <c r="Q55" s="185"/>
      <c r="R55" s="185"/>
      <c r="S55" s="270"/>
      <c r="T55" s="270"/>
      <c r="U55" s="270"/>
      <c r="V55" s="271"/>
      <c r="W55" s="215" t="s">
        <v>102</v>
      </c>
      <c r="X55" s="215" t="s">
        <v>102</v>
      </c>
      <c r="Y55" s="215" t="s">
        <v>102</v>
      </c>
      <c r="Z55" s="215" t="s">
        <v>102</v>
      </c>
      <c r="AA55" s="215" t="s">
        <v>102</v>
      </c>
      <c r="AB55" s="215" t="s">
        <v>102</v>
      </c>
      <c r="AC55" s="215" t="s">
        <v>102</v>
      </c>
      <c r="AD55" s="215" t="s">
        <v>102</v>
      </c>
      <c r="AE55" s="215" t="s">
        <v>102</v>
      </c>
      <c r="AF55" s="215" t="s">
        <v>102</v>
      </c>
    </row>
    <row r="56" spans="2:40">
      <c r="B56" s="203" t="s">
        <v>76</v>
      </c>
      <c r="C56" s="183" t="s">
        <v>50</v>
      </c>
      <c r="D56" s="270"/>
      <c r="E56" s="270"/>
      <c r="F56" s="270"/>
      <c r="G56" s="270"/>
      <c r="H56" s="270"/>
      <c r="I56" s="270"/>
      <c r="J56" s="270"/>
      <c r="K56" s="270"/>
      <c r="L56" s="270"/>
      <c r="M56" s="270"/>
      <c r="N56" s="185"/>
      <c r="O56" s="185"/>
      <c r="P56" s="185"/>
      <c r="Q56" s="185"/>
      <c r="R56" s="185"/>
      <c r="S56" s="270"/>
      <c r="T56" s="270"/>
      <c r="U56" s="270"/>
      <c r="V56" s="271"/>
      <c r="W56" s="195" t="s">
        <v>102</v>
      </c>
      <c r="X56" s="195" t="s">
        <v>102</v>
      </c>
      <c r="Y56" s="195" t="s">
        <v>102</v>
      </c>
      <c r="Z56" s="195" t="s">
        <v>102</v>
      </c>
      <c r="AA56" s="195" t="s">
        <v>102</v>
      </c>
      <c r="AB56" s="195" t="s">
        <v>102</v>
      </c>
      <c r="AC56" s="195" t="s">
        <v>102</v>
      </c>
      <c r="AD56" s="195" t="s">
        <v>102</v>
      </c>
      <c r="AE56" s="195" t="s">
        <v>102</v>
      </c>
      <c r="AF56" s="195" t="s">
        <v>102</v>
      </c>
    </row>
    <row r="57" spans="2:40">
      <c r="B57" s="203"/>
      <c r="C57" s="183" t="s">
        <v>51</v>
      </c>
      <c r="D57" s="270"/>
      <c r="E57" s="270"/>
      <c r="F57" s="270"/>
      <c r="G57" s="270"/>
      <c r="H57" s="270"/>
      <c r="I57" s="270"/>
      <c r="J57" s="270"/>
      <c r="K57" s="270"/>
      <c r="L57" s="270"/>
      <c r="M57" s="270"/>
      <c r="N57" s="185"/>
      <c r="O57" s="185"/>
      <c r="P57" s="185"/>
      <c r="Q57" s="185"/>
      <c r="R57" s="185"/>
      <c r="S57" s="270"/>
      <c r="T57" s="270"/>
      <c r="U57" s="270"/>
      <c r="V57" s="271"/>
      <c r="W57" s="188"/>
      <c r="X57" s="188"/>
      <c r="Y57" s="188"/>
      <c r="Z57" s="188"/>
      <c r="AA57" s="188"/>
      <c r="AB57" s="188"/>
      <c r="AC57" s="188"/>
      <c r="AD57" s="188"/>
      <c r="AE57" s="188"/>
      <c r="AF57" s="188"/>
    </row>
    <row r="58" spans="2:40">
      <c r="B58" s="203"/>
      <c r="C58" s="183" t="s">
        <v>52</v>
      </c>
      <c r="D58" s="270"/>
      <c r="E58" s="270"/>
      <c r="F58" s="270"/>
      <c r="G58" s="270"/>
      <c r="H58" s="270"/>
      <c r="I58" s="270"/>
      <c r="J58" s="270"/>
      <c r="K58" s="270"/>
      <c r="L58" s="270"/>
      <c r="M58" s="270"/>
      <c r="N58" s="185"/>
      <c r="O58" s="185"/>
      <c r="P58" s="185"/>
      <c r="Q58" s="185"/>
      <c r="R58" s="185"/>
      <c r="S58" s="270"/>
      <c r="T58" s="270"/>
      <c r="U58" s="270"/>
      <c r="V58" s="271"/>
      <c r="W58" s="188"/>
      <c r="X58" s="188"/>
      <c r="Y58" s="188"/>
      <c r="Z58" s="188"/>
      <c r="AA58" s="188"/>
      <c r="AB58" s="188"/>
      <c r="AC58" s="188"/>
      <c r="AD58" s="188"/>
      <c r="AE58" s="188"/>
      <c r="AF58" s="188"/>
    </row>
    <row r="59" spans="2:40">
      <c r="B59" s="203"/>
      <c r="C59" s="183" t="s">
        <v>53</v>
      </c>
      <c r="D59" s="270"/>
      <c r="E59" s="270"/>
      <c r="F59" s="270"/>
      <c r="G59" s="270"/>
      <c r="H59" s="270"/>
      <c r="I59" s="270"/>
      <c r="J59" s="270"/>
      <c r="K59" s="270"/>
      <c r="L59" s="270"/>
      <c r="M59" s="270"/>
      <c r="N59" s="185"/>
      <c r="O59" s="185"/>
      <c r="P59" s="185"/>
      <c r="Q59" s="185"/>
      <c r="R59" s="185"/>
      <c r="S59" s="270"/>
      <c r="T59" s="270"/>
      <c r="U59" s="270"/>
      <c r="V59" s="271"/>
      <c r="W59" s="188"/>
      <c r="X59" s="188"/>
      <c r="Y59" s="188"/>
      <c r="Z59" s="188"/>
      <c r="AA59" s="188"/>
      <c r="AB59" s="188"/>
      <c r="AC59" s="188"/>
      <c r="AD59" s="188"/>
      <c r="AE59" s="188"/>
      <c r="AF59" s="188"/>
    </row>
    <row r="60" spans="2:40">
      <c r="B60" s="203"/>
      <c r="C60" s="183" t="s">
        <v>54</v>
      </c>
      <c r="D60" s="270"/>
      <c r="E60" s="270"/>
      <c r="F60" s="270"/>
      <c r="G60" s="270"/>
      <c r="H60" s="270"/>
      <c r="I60" s="270"/>
      <c r="J60" s="270"/>
      <c r="K60" s="270"/>
      <c r="L60" s="270"/>
      <c r="M60" s="270"/>
      <c r="N60" s="185"/>
      <c r="O60" s="185"/>
      <c r="P60" s="185"/>
      <c r="Q60" s="185"/>
      <c r="R60" s="185"/>
      <c r="S60" s="270"/>
      <c r="T60" s="270"/>
      <c r="U60" s="270"/>
      <c r="V60" s="271"/>
      <c r="W60" s="188"/>
      <c r="X60" s="188"/>
      <c r="Y60" s="188"/>
      <c r="Z60" s="188"/>
      <c r="AA60" s="188"/>
      <c r="AB60" s="188"/>
      <c r="AC60" s="188"/>
      <c r="AD60" s="188"/>
      <c r="AE60" s="188"/>
      <c r="AF60" s="188"/>
    </row>
    <row r="61" spans="2:40">
      <c r="B61" s="203"/>
      <c r="C61" s="183" t="s">
        <v>55</v>
      </c>
      <c r="D61" s="270"/>
      <c r="E61" s="270"/>
      <c r="F61" s="270"/>
      <c r="G61" s="270"/>
      <c r="H61" s="270"/>
      <c r="I61" s="270"/>
      <c r="J61" s="270"/>
      <c r="K61" s="270"/>
      <c r="L61" s="270"/>
      <c r="M61" s="270"/>
      <c r="N61" s="185"/>
      <c r="O61" s="185"/>
      <c r="P61" s="185"/>
      <c r="Q61" s="185"/>
      <c r="R61" s="185"/>
      <c r="S61" s="270"/>
      <c r="T61" s="270"/>
      <c r="U61" s="270"/>
      <c r="V61" s="271"/>
      <c r="W61" s="191"/>
      <c r="X61" s="191"/>
      <c r="Y61" s="191"/>
      <c r="Z61" s="191"/>
      <c r="AA61" s="191"/>
      <c r="AB61" s="191"/>
      <c r="AC61" s="191"/>
      <c r="AD61" s="191"/>
      <c r="AE61" s="191"/>
      <c r="AF61" s="191"/>
    </row>
    <row r="62" spans="2:40">
      <c r="B62" s="203" t="s">
        <v>75</v>
      </c>
      <c r="C62" s="183" t="s">
        <v>65</v>
      </c>
      <c r="D62" s="270"/>
      <c r="E62" s="270"/>
      <c r="F62" s="193">
        <f t="shared" ref="F62:H69" si="38">$Y$62/24</f>
        <v>0.25</v>
      </c>
      <c r="G62" s="193">
        <f t="shared" si="38"/>
        <v>0.25</v>
      </c>
      <c r="H62" s="193">
        <f t="shared" si="38"/>
        <v>0.25</v>
      </c>
      <c r="I62" s="193">
        <f t="shared" ref="I62:M69" si="39">$AD$62/64</f>
        <v>0.109375</v>
      </c>
      <c r="J62" s="193">
        <f t="shared" si="39"/>
        <v>0.109375</v>
      </c>
      <c r="K62" s="193">
        <f t="shared" si="39"/>
        <v>0.109375</v>
      </c>
      <c r="L62" s="193">
        <f t="shared" si="39"/>
        <v>0.109375</v>
      </c>
      <c r="M62" s="193">
        <f t="shared" si="39"/>
        <v>0.109375</v>
      </c>
      <c r="N62" s="185"/>
      <c r="O62" s="185"/>
      <c r="P62" s="185"/>
      <c r="Q62" s="185"/>
      <c r="R62" s="185"/>
      <c r="S62" s="193">
        <f t="shared" ref="S62:U69" si="40">$AD$62/64</f>
        <v>0.109375</v>
      </c>
      <c r="T62" s="193">
        <f t="shared" si="40"/>
        <v>0.109375</v>
      </c>
      <c r="U62" s="193">
        <f t="shared" si="40"/>
        <v>0.109375</v>
      </c>
      <c r="V62" s="271"/>
      <c r="W62" s="195">
        <f>COUNT(F62:H69)</f>
        <v>24</v>
      </c>
      <c r="X62" s="195">
        <f>SUM(F62:H69)</f>
        <v>6</v>
      </c>
      <c r="Y62" s="196">
        <f>AV19</f>
        <v>6</v>
      </c>
      <c r="Z62" s="197">
        <f>X62/Y62</f>
        <v>1</v>
      </c>
      <c r="AA62" s="197">
        <f>AW19/AI21</f>
        <v>4.8571428571428571E-2</v>
      </c>
      <c r="AB62" s="195">
        <f>COUNT(I62:M69,S62:U69)</f>
        <v>64</v>
      </c>
      <c r="AC62" s="195">
        <f>SUM(I62:M69,S62:U69)</f>
        <v>7</v>
      </c>
      <c r="AD62" s="196">
        <f>AV20</f>
        <v>7</v>
      </c>
      <c r="AE62" s="197">
        <f>AC62/AD62</f>
        <v>1</v>
      </c>
      <c r="AF62" s="197">
        <f>AW20/AI21</f>
        <v>1.3333333333333334E-2</v>
      </c>
    </row>
    <row r="63" spans="2:40">
      <c r="B63" s="203"/>
      <c r="C63" s="183" t="s">
        <v>66</v>
      </c>
      <c r="D63" s="270"/>
      <c r="E63" s="270"/>
      <c r="F63" s="193">
        <f t="shared" si="38"/>
        <v>0.25</v>
      </c>
      <c r="G63" s="193">
        <f t="shared" si="38"/>
        <v>0.25</v>
      </c>
      <c r="H63" s="193">
        <f t="shared" si="38"/>
        <v>0.25</v>
      </c>
      <c r="I63" s="193">
        <f t="shared" si="39"/>
        <v>0.109375</v>
      </c>
      <c r="J63" s="193">
        <f t="shared" si="39"/>
        <v>0.109375</v>
      </c>
      <c r="K63" s="193">
        <f t="shared" si="39"/>
        <v>0.109375</v>
      </c>
      <c r="L63" s="193">
        <f t="shared" si="39"/>
        <v>0.109375</v>
      </c>
      <c r="M63" s="193">
        <f t="shared" si="39"/>
        <v>0.109375</v>
      </c>
      <c r="N63" s="185"/>
      <c r="O63" s="185"/>
      <c r="P63" s="185"/>
      <c r="Q63" s="185"/>
      <c r="R63" s="185"/>
      <c r="S63" s="193">
        <f t="shared" si="40"/>
        <v>0.109375</v>
      </c>
      <c r="T63" s="193">
        <f t="shared" si="40"/>
        <v>0.109375</v>
      </c>
      <c r="U63" s="193">
        <f t="shared" si="40"/>
        <v>0.109375</v>
      </c>
      <c r="V63" s="271"/>
      <c r="W63" s="188"/>
      <c r="X63" s="188"/>
      <c r="Y63" s="188"/>
      <c r="Z63" s="199"/>
      <c r="AA63" s="199"/>
      <c r="AB63" s="188"/>
      <c r="AC63" s="188"/>
      <c r="AD63" s="188"/>
      <c r="AE63" s="199"/>
      <c r="AF63" s="199"/>
    </row>
    <row r="64" spans="2:40">
      <c r="B64" s="203"/>
      <c r="C64" s="183" t="s">
        <v>79</v>
      </c>
      <c r="D64" s="270"/>
      <c r="E64" s="270"/>
      <c r="F64" s="193">
        <f t="shared" si="38"/>
        <v>0.25</v>
      </c>
      <c r="G64" s="193">
        <f t="shared" si="38"/>
        <v>0.25</v>
      </c>
      <c r="H64" s="193">
        <f t="shared" si="38"/>
        <v>0.25</v>
      </c>
      <c r="I64" s="193">
        <f t="shared" si="39"/>
        <v>0.109375</v>
      </c>
      <c r="J64" s="193">
        <f t="shared" si="39"/>
        <v>0.109375</v>
      </c>
      <c r="K64" s="193">
        <f t="shared" si="39"/>
        <v>0.109375</v>
      </c>
      <c r="L64" s="193">
        <f t="shared" si="39"/>
        <v>0.109375</v>
      </c>
      <c r="M64" s="193">
        <f t="shared" si="39"/>
        <v>0.109375</v>
      </c>
      <c r="N64" s="185"/>
      <c r="O64" s="185"/>
      <c r="P64" s="185"/>
      <c r="Q64" s="185"/>
      <c r="R64" s="185"/>
      <c r="S64" s="193">
        <f t="shared" si="40"/>
        <v>0.109375</v>
      </c>
      <c r="T64" s="193">
        <f t="shared" si="40"/>
        <v>0.109375</v>
      </c>
      <c r="U64" s="193">
        <f t="shared" si="40"/>
        <v>0.109375</v>
      </c>
      <c r="V64" s="271"/>
      <c r="W64" s="188"/>
      <c r="X64" s="188"/>
      <c r="Y64" s="188"/>
      <c r="Z64" s="199"/>
      <c r="AA64" s="199"/>
      <c r="AB64" s="188"/>
      <c r="AC64" s="188"/>
      <c r="AD64" s="188"/>
      <c r="AE64" s="199"/>
      <c r="AF64" s="199"/>
    </row>
    <row r="65" spans="2:32">
      <c r="B65" s="203"/>
      <c r="C65" s="183" t="s">
        <v>80</v>
      </c>
      <c r="D65" s="270"/>
      <c r="E65" s="270"/>
      <c r="F65" s="193">
        <f t="shared" si="38"/>
        <v>0.25</v>
      </c>
      <c r="G65" s="193">
        <f t="shared" si="38"/>
        <v>0.25</v>
      </c>
      <c r="H65" s="193">
        <f t="shared" si="38"/>
        <v>0.25</v>
      </c>
      <c r="I65" s="193">
        <f t="shared" si="39"/>
        <v>0.109375</v>
      </c>
      <c r="J65" s="193">
        <f t="shared" si="39"/>
        <v>0.109375</v>
      </c>
      <c r="K65" s="193">
        <f t="shared" si="39"/>
        <v>0.109375</v>
      </c>
      <c r="L65" s="193">
        <f t="shared" si="39"/>
        <v>0.109375</v>
      </c>
      <c r="M65" s="193">
        <f t="shared" si="39"/>
        <v>0.109375</v>
      </c>
      <c r="N65" s="185"/>
      <c r="O65" s="185"/>
      <c r="P65" s="185"/>
      <c r="Q65" s="185"/>
      <c r="R65" s="185"/>
      <c r="S65" s="193">
        <f t="shared" si="40"/>
        <v>0.109375</v>
      </c>
      <c r="T65" s="193">
        <f t="shared" si="40"/>
        <v>0.109375</v>
      </c>
      <c r="U65" s="193">
        <f t="shared" si="40"/>
        <v>0.109375</v>
      </c>
      <c r="V65" s="271"/>
      <c r="W65" s="188"/>
      <c r="X65" s="188"/>
      <c r="Y65" s="188"/>
      <c r="Z65" s="199"/>
      <c r="AA65" s="199"/>
      <c r="AB65" s="188"/>
      <c r="AC65" s="188"/>
      <c r="AD65" s="188"/>
      <c r="AE65" s="199"/>
      <c r="AF65" s="199"/>
    </row>
    <row r="66" spans="2:32">
      <c r="B66" s="203"/>
      <c r="C66" s="183" t="s">
        <v>67</v>
      </c>
      <c r="D66" s="270"/>
      <c r="E66" s="270"/>
      <c r="F66" s="193">
        <f t="shared" si="38"/>
        <v>0.25</v>
      </c>
      <c r="G66" s="193">
        <f t="shared" si="38"/>
        <v>0.25</v>
      </c>
      <c r="H66" s="193">
        <f t="shared" si="38"/>
        <v>0.25</v>
      </c>
      <c r="I66" s="193">
        <f t="shared" si="39"/>
        <v>0.109375</v>
      </c>
      <c r="J66" s="193">
        <f t="shared" si="39"/>
        <v>0.109375</v>
      </c>
      <c r="K66" s="193">
        <f t="shared" si="39"/>
        <v>0.109375</v>
      </c>
      <c r="L66" s="193">
        <f t="shared" si="39"/>
        <v>0.109375</v>
      </c>
      <c r="M66" s="193">
        <f t="shared" si="39"/>
        <v>0.109375</v>
      </c>
      <c r="N66" s="185"/>
      <c r="O66" s="185"/>
      <c r="P66" s="185"/>
      <c r="Q66" s="185"/>
      <c r="R66" s="185"/>
      <c r="S66" s="193">
        <f t="shared" si="40"/>
        <v>0.109375</v>
      </c>
      <c r="T66" s="193">
        <f t="shared" si="40"/>
        <v>0.109375</v>
      </c>
      <c r="U66" s="193">
        <f t="shared" si="40"/>
        <v>0.109375</v>
      </c>
      <c r="V66" s="271"/>
      <c r="W66" s="188"/>
      <c r="X66" s="188"/>
      <c r="Y66" s="188"/>
      <c r="Z66" s="199"/>
      <c r="AA66" s="199"/>
      <c r="AB66" s="188"/>
      <c r="AC66" s="188"/>
      <c r="AD66" s="188"/>
      <c r="AE66" s="199"/>
      <c r="AF66" s="199"/>
    </row>
    <row r="67" spans="2:32">
      <c r="B67" s="203"/>
      <c r="C67" s="183" t="s">
        <v>68</v>
      </c>
      <c r="D67" s="270"/>
      <c r="E67" s="270"/>
      <c r="F67" s="193">
        <f t="shared" si="38"/>
        <v>0.25</v>
      </c>
      <c r="G67" s="193">
        <f t="shared" si="38"/>
        <v>0.25</v>
      </c>
      <c r="H67" s="193">
        <f t="shared" si="38"/>
        <v>0.25</v>
      </c>
      <c r="I67" s="193">
        <f t="shared" si="39"/>
        <v>0.109375</v>
      </c>
      <c r="J67" s="193">
        <f t="shared" si="39"/>
        <v>0.109375</v>
      </c>
      <c r="K67" s="193">
        <f t="shared" si="39"/>
        <v>0.109375</v>
      </c>
      <c r="L67" s="193">
        <f t="shared" si="39"/>
        <v>0.109375</v>
      </c>
      <c r="M67" s="193">
        <f t="shared" si="39"/>
        <v>0.109375</v>
      </c>
      <c r="N67" s="185"/>
      <c r="O67" s="185"/>
      <c r="P67" s="185"/>
      <c r="Q67" s="185"/>
      <c r="R67" s="185"/>
      <c r="S67" s="193">
        <f t="shared" si="40"/>
        <v>0.109375</v>
      </c>
      <c r="T67" s="193">
        <f t="shared" si="40"/>
        <v>0.109375</v>
      </c>
      <c r="U67" s="193">
        <f t="shared" si="40"/>
        <v>0.109375</v>
      </c>
      <c r="V67" s="271"/>
      <c r="W67" s="188"/>
      <c r="X67" s="188"/>
      <c r="Y67" s="188"/>
      <c r="Z67" s="199"/>
      <c r="AA67" s="199"/>
      <c r="AB67" s="188"/>
      <c r="AC67" s="188"/>
      <c r="AD67" s="188"/>
      <c r="AE67" s="199"/>
      <c r="AF67" s="199"/>
    </row>
    <row r="68" spans="2:32">
      <c r="B68" s="203"/>
      <c r="C68" s="183" t="s">
        <v>69</v>
      </c>
      <c r="D68" s="270"/>
      <c r="E68" s="270"/>
      <c r="F68" s="193">
        <f t="shared" si="38"/>
        <v>0.25</v>
      </c>
      <c r="G68" s="193">
        <f t="shared" si="38"/>
        <v>0.25</v>
      </c>
      <c r="H68" s="193">
        <f t="shared" si="38"/>
        <v>0.25</v>
      </c>
      <c r="I68" s="193">
        <f t="shared" si="39"/>
        <v>0.109375</v>
      </c>
      <c r="J68" s="193">
        <f t="shared" si="39"/>
        <v>0.109375</v>
      </c>
      <c r="K68" s="193">
        <f t="shared" si="39"/>
        <v>0.109375</v>
      </c>
      <c r="L68" s="193">
        <f t="shared" si="39"/>
        <v>0.109375</v>
      </c>
      <c r="M68" s="193">
        <f t="shared" si="39"/>
        <v>0.109375</v>
      </c>
      <c r="N68" s="185"/>
      <c r="O68" s="185"/>
      <c r="P68" s="185"/>
      <c r="Q68" s="185"/>
      <c r="R68" s="185"/>
      <c r="S68" s="193">
        <f t="shared" si="40"/>
        <v>0.109375</v>
      </c>
      <c r="T68" s="193">
        <f t="shared" si="40"/>
        <v>0.109375</v>
      </c>
      <c r="U68" s="193">
        <f t="shared" si="40"/>
        <v>0.109375</v>
      </c>
      <c r="V68" s="271"/>
      <c r="W68" s="188"/>
      <c r="X68" s="188"/>
      <c r="Y68" s="188"/>
      <c r="Z68" s="199"/>
      <c r="AA68" s="199"/>
      <c r="AB68" s="188"/>
      <c r="AC68" s="188"/>
      <c r="AD68" s="188"/>
      <c r="AE68" s="199"/>
      <c r="AF68" s="199"/>
    </row>
    <row r="69" spans="2:32">
      <c r="B69" s="203"/>
      <c r="C69" s="183" t="s">
        <v>70</v>
      </c>
      <c r="D69" s="270"/>
      <c r="E69" s="270"/>
      <c r="F69" s="193">
        <f t="shared" si="38"/>
        <v>0.25</v>
      </c>
      <c r="G69" s="193">
        <f t="shared" si="38"/>
        <v>0.25</v>
      </c>
      <c r="H69" s="193">
        <f t="shared" si="38"/>
        <v>0.25</v>
      </c>
      <c r="I69" s="193">
        <f t="shared" si="39"/>
        <v>0.109375</v>
      </c>
      <c r="J69" s="193">
        <f t="shared" si="39"/>
        <v>0.109375</v>
      </c>
      <c r="K69" s="193">
        <f t="shared" si="39"/>
        <v>0.109375</v>
      </c>
      <c r="L69" s="193">
        <f t="shared" si="39"/>
        <v>0.109375</v>
      </c>
      <c r="M69" s="193">
        <f t="shared" si="39"/>
        <v>0.109375</v>
      </c>
      <c r="N69" s="185"/>
      <c r="O69" s="185"/>
      <c r="P69" s="185"/>
      <c r="Q69" s="185"/>
      <c r="R69" s="185"/>
      <c r="S69" s="193">
        <f t="shared" si="40"/>
        <v>0.109375</v>
      </c>
      <c r="T69" s="193">
        <f t="shared" si="40"/>
        <v>0.109375</v>
      </c>
      <c r="U69" s="193">
        <f t="shared" si="40"/>
        <v>0.109375</v>
      </c>
      <c r="V69" s="271"/>
      <c r="W69" s="191"/>
      <c r="X69" s="191"/>
      <c r="Y69" s="191"/>
      <c r="Z69" s="201"/>
      <c r="AA69" s="201"/>
      <c r="AB69" s="191"/>
      <c r="AC69" s="191"/>
      <c r="AD69" s="191"/>
      <c r="AE69" s="201"/>
      <c r="AF69" s="201"/>
    </row>
    <row r="70" spans="2:32" ht="30" thickBot="1">
      <c r="B70" s="228" t="s">
        <v>77</v>
      </c>
      <c r="C70" s="229" t="s">
        <v>27</v>
      </c>
      <c r="D70" s="230"/>
      <c r="E70" s="230"/>
      <c r="F70" s="230"/>
      <c r="G70" s="230"/>
      <c r="H70" s="230"/>
      <c r="I70" s="230"/>
      <c r="J70" s="230"/>
      <c r="K70" s="230"/>
      <c r="L70" s="230"/>
      <c r="M70" s="230"/>
      <c r="N70" s="230"/>
      <c r="O70" s="230"/>
      <c r="P70" s="230"/>
      <c r="Q70" s="272"/>
      <c r="R70" s="230"/>
      <c r="S70" s="230"/>
      <c r="T70" s="230"/>
      <c r="U70" s="230"/>
      <c r="V70" s="232"/>
      <c r="W70" s="233" t="s">
        <v>102</v>
      </c>
      <c r="X70" s="233" t="s">
        <v>102</v>
      </c>
      <c r="Y70" s="233" t="s">
        <v>102</v>
      </c>
      <c r="Z70" s="233" t="s">
        <v>102</v>
      </c>
      <c r="AA70" s="233" t="s">
        <v>102</v>
      </c>
      <c r="AB70" s="233" t="s">
        <v>102</v>
      </c>
      <c r="AC70" s="233" t="s">
        <v>102</v>
      </c>
      <c r="AD70" s="233" t="s">
        <v>102</v>
      </c>
      <c r="AE70" s="233" t="s">
        <v>102</v>
      </c>
      <c r="AF70" s="233" t="s">
        <v>102</v>
      </c>
    </row>
    <row r="71" spans="2:32" hidden="1">
      <c r="C71" s="234" t="s">
        <v>32</v>
      </c>
      <c r="D71" s="235">
        <f>SUM(D17:D70)</f>
        <v>0</v>
      </c>
      <c r="E71" s="235">
        <f t="shared" ref="E71:V71" si="41">SUM(E17:E70)</f>
        <v>0</v>
      </c>
      <c r="F71" s="235">
        <f t="shared" si="41"/>
        <v>33.333333333333329</v>
      </c>
      <c r="G71" s="235">
        <f t="shared" si="41"/>
        <v>33.333333333333329</v>
      </c>
      <c r="H71" s="235">
        <f t="shared" si="41"/>
        <v>33.333333333333329</v>
      </c>
      <c r="I71" s="235">
        <f t="shared" si="41"/>
        <v>25.000000000000011</v>
      </c>
      <c r="J71" s="235">
        <f t="shared" si="41"/>
        <v>25.000000000000011</v>
      </c>
      <c r="K71" s="235">
        <f t="shared" si="41"/>
        <v>25.000000000000011</v>
      </c>
      <c r="L71" s="235">
        <f t="shared" si="41"/>
        <v>25.000000000000011</v>
      </c>
      <c r="M71" s="235">
        <f t="shared" si="41"/>
        <v>25.000000000000011</v>
      </c>
      <c r="N71" s="235">
        <f t="shared" si="41"/>
        <v>0</v>
      </c>
      <c r="O71" s="235">
        <f t="shared" si="41"/>
        <v>0</v>
      </c>
      <c r="P71" s="235">
        <f t="shared" si="41"/>
        <v>0</v>
      </c>
      <c r="Q71" s="235">
        <f t="shared" si="41"/>
        <v>0</v>
      </c>
      <c r="R71" s="235">
        <f t="shared" si="41"/>
        <v>0</v>
      </c>
      <c r="S71" s="235">
        <f t="shared" si="41"/>
        <v>25.000000000000011</v>
      </c>
      <c r="T71" s="235">
        <f t="shared" si="41"/>
        <v>25.000000000000011</v>
      </c>
      <c r="U71" s="235">
        <f t="shared" si="41"/>
        <v>25.000000000000011</v>
      </c>
      <c r="V71" s="236">
        <f t="shared" si="41"/>
        <v>0</v>
      </c>
      <c r="W71" s="237"/>
      <c r="X71" s="237"/>
      <c r="Y71" s="237"/>
      <c r="Z71" s="237"/>
      <c r="AA71" s="237"/>
      <c r="AB71" s="237"/>
      <c r="AC71" s="237"/>
      <c r="AD71" s="237"/>
      <c r="AE71" s="237"/>
      <c r="AF71" s="237"/>
    </row>
    <row r="72" spans="2:32" hidden="1">
      <c r="C72" s="238" t="s">
        <v>64</v>
      </c>
      <c r="D72" s="239">
        <v>53</v>
      </c>
      <c r="E72" s="239">
        <v>53</v>
      </c>
      <c r="F72" s="239">
        <v>53</v>
      </c>
      <c r="G72" s="239">
        <v>53</v>
      </c>
      <c r="H72" s="239">
        <v>53</v>
      </c>
      <c r="I72" s="239">
        <v>47</v>
      </c>
      <c r="J72" s="239">
        <v>47</v>
      </c>
      <c r="K72" s="239">
        <v>47</v>
      </c>
      <c r="L72" s="239">
        <v>47</v>
      </c>
      <c r="M72" s="239">
        <v>47</v>
      </c>
      <c r="N72" s="239">
        <v>1</v>
      </c>
      <c r="O72" s="239">
        <v>1</v>
      </c>
      <c r="P72" s="239">
        <v>1</v>
      </c>
      <c r="Q72" s="239">
        <v>2</v>
      </c>
      <c r="R72" s="239">
        <v>1</v>
      </c>
      <c r="S72" s="239">
        <v>53</v>
      </c>
      <c r="T72" s="239">
        <v>53</v>
      </c>
      <c r="U72" s="239">
        <v>53</v>
      </c>
      <c r="V72" s="240">
        <v>53</v>
      </c>
    </row>
    <row r="73" spans="2:32" ht="13.8" hidden="1" thickBot="1">
      <c r="C73" s="241" t="s">
        <v>63</v>
      </c>
      <c r="D73" s="242">
        <f>D71/D72</f>
        <v>0</v>
      </c>
      <c r="E73" s="242">
        <f t="shared" ref="E73:V73" si="42">E71/E72</f>
        <v>0</v>
      </c>
      <c r="F73" s="242">
        <f t="shared" si="42"/>
        <v>0.62893081761006275</v>
      </c>
      <c r="G73" s="242">
        <f t="shared" si="42"/>
        <v>0.62893081761006275</v>
      </c>
      <c r="H73" s="242">
        <f t="shared" si="42"/>
        <v>0.62893081761006275</v>
      </c>
      <c r="I73" s="242">
        <f t="shared" si="42"/>
        <v>0.53191489361702149</v>
      </c>
      <c r="J73" s="242">
        <f t="shared" si="42"/>
        <v>0.53191489361702149</v>
      </c>
      <c r="K73" s="242">
        <f t="shared" si="42"/>
        <v>0.53191489361702149</v>
      </c>
      <c r="L73" s="242">
        <f t="shared" si="42"/>
        <v>0.53191489361702149</v>
      </c>
      <c r="M73" s="242">
        <f t="shared" si="42"/>
        <v>0.53191489361702149</v>
      </c>
      <c r="N73" s="242">
        <f t="shared" si="42"/>
        <v>0</v>
      </c>
      <c r="O73" s="242">
        <f t="shared" si="42"/>
        <v>0</v>
      </c>
      <c r="P73" s="242">
        <f t="shared" si="42"/>
        <v>0</v>
      </c>
      <c r="Q73" s="242">
        <f t="shared" si="42"/>
        <v>0</v>
      </c>
      <c r="R73" s="242">
        <f t="shared" si="42"/>
        <v>0</v>
      </c>
      <c r="S73" s="242">
        <f t="shared" si="42"/>
        <v>0.4716981132075474</v>
      </c>
      <c r="T73" s="242">
        <f t="shared" si="42"/>
        <v>0.4716981132075474</v>
      </c>
      <c r="U73" s="242">
        <f t="shared" si="42"/>
        <v>0.4716981132075474</v>
      </c>
      <c r="V73" s="243">
        <f t="shared" si="42"/>
        <v>0</v>
      </c>
    </row>
    <row r="74" spans="2:32" hidden="1">
      <c r="B74" s="244"/>
      <c r="C74" s="245" t="s">
        <v>34</v>
      </c>
      <c r="D74" s="246">
        <v>718</v>
      </c>
      <c r="E74" s="247"/>
      <c r="F74" s="248"/>
      <c r="G74" s="248"/>
      <c r="H74" s="248"/>
      <c r="I74" s="248"/>
      <c r="J74" s="248"/>
      <c r="K74" s="248"/>
      <c r="L74" s="248"/>
      <c r="M74" s="248"/>
      <c r="N74" s="248"/>
      <c r="O74" s="248"/>
      <c r="P74" s="248"/>
      <c r="Q74" s="248"/>
      <c r="R74" s="248"/>
      <c r="S74" s="248"/>
      <c r="T74" s="248"/>
      <c r="U74" s="248"/>
      <c r="V74" s="248"/>
    </row>
    <row r="75" spans="2:32" ht="13.8" thickBot="1">
      <c r="E75" s="248"/>
      <c r="F75" s="169"/>
      <c r="G75" s="169"/>
      <c r="H75" s="169"/>
      <c r="I75" s="169"/>
      <c r="J75" s="169"/>
      <c r="K75" s="169"/>
      <c r="L75" s="169"/>
      <c r="M75" s="169"/>
      <c r="N75" s="169"/>
      <c r="O75" s="169"/>
      <c r="P75" s="169"/>
      <c r="Q75" s="169"/>
      <c r="R75" s="169"/>
      <c r="S75" s="169"/>
      <c r="T75" s="169"/>
      <c r="U75" s="169"/>
      <c r="V75" s="169"/>
    </row>
    <row r="76" spans="2:32" ht="18" thickBot="1">
      <c r="C76" s="249" t="s">
        <v>33</v>
      </c>
      <c r="D76" s="32" t="e">
        <f>(Z23*AA23)+(Z28*AA28)+(Z32*AA32)+(Z36*AA36)+(Z39*AA39)+(Z41*AA41)+(Z62*AA62)+(AE23*AF23)+(AE28*AF28)+(AE32*AF32)+(AE36*AF36)+(AE39*AF39)+(AE41*AF41)+(AE62*AF62)</f>
        <v>#DIV/0!</v>
      </c>
      <c r="E76" s="169"/>
      <c r="F76" s="169"/>
      <c r="G76" s="169"/>
      <c r="H76" s="169"/>
      <c r="I76" s="169"/>
      <c r="J76" s="169"/>
      <c r="K76" s="169"/>
      <c r="L76" s="169"/>
      <c r="M76" s="169"/>
      <c r="N76" s="169"/>
      <c r="O76" s="169"/>
      <c r="P76" s="169"/>
      <c r="Q76" s="169"/>
      <c r="R76" s="169"/>
      <c r="S76" s="169"/>
      <c r="T76" s="169"/>
      <c r="U76" s="169"/>
      <c r="V76" s="169"/>
    </row>
    <row r="77" spans="2:32">
      <c r="E77" s="169"/>
      <c r="F77" s="169"/>
      <c r="G77" s="169"/>
      <c r="H77" s="169"/>
      <c r="I77" s="169"/>
      <c r="J77" s="169"/>
      <c r="K77" s="169"/>
      <c r="L77" s="169"/>
      <c r="M77" s="169"/>
      <c r="N77" s="169"/>
      <c r="O77" s="169"/>
      <c r="P77" s="169"/>
      <c r="Q77" s="169"/>
      <c r="R77" s="169"/>
      <c r="S77" s="169"/>
      <c r="T77" s="169"/>
      <c r="U77" s="169"/>
      <c r="V77" s="169"/>
    </row>
    <row r="78" spans="2:32">
      <c r="D78" s="169"/>
      <c r="E78" s="169"/>
      <c r="F78" s="169"/>
      <c r="G78" s="169"/>
      <c r="H78" s="169"/>
      <c r="I78" s="169"/>
      <c r="J78" s="169"/>
      <c r="K78" s="169"/>
      <c r="L78" s="169"/>
      <c r="M78" s="169"/>
      <c r="N78" s="169"/>
      <c r="O78" s="169"/>
      <c r="P78" s="169"/>
      <c r="Q78" s="169"/>
      <c r="R78" s="169"/>
      <c r="S78" s="169"/>
      <c r="T78" s="169"/>
      <c r="U78" s="169"/>
      <c r="V78" s="169"/>
    </row>
    <row r="79" spans="2:32">
      <c r="D79" s="169"/>
      <c r="E79" s="169"/>
      <c r="F79" s="169"/>
      <c r="G79" s="169"/>
      <c r="H79" s="169"/>
      <c r="I79" s="169"/>
      <c r="J79" s="169"/>
      <c r="K79" s="169"/>
      <c r="L79" s="169"/>
      <c r="M79" s="169"/>
      <c r="N79" s="169"/>
      <c r="O79" s="169"/>
      <c r="P79" s="169"/>
      <c r="Q79" s="169"/>
      <c r="R79" s="169"/>
      <c r="S79" s="169"/>
      <c r="T79" s="169"/>
      <c r="U79" s="169"/>
      <c r="V79" s="169"/>
    </row>
    <row r="80" spans="2:32">
      <c r="D80" s="169"/>
      <c r="E80" s="169"/>
      <c r="F80" s="169"/>
      <c r="G80" s="169"/>
      <c r="H80" s="169"/>
      <c r="I80" s="169"/>
      <c r="J80" s="169"/>
      <c r="K80" s="169"/>
      <c r="L80" s="169"/>
      <c r="M80" s="169"/>
      <c r="N80" s="169"/>
      <c r="O80" s="169"/>
      <c r="P80" s="169"/>
      <c r="Q80" s="169"/>
      <c r="R80" s="169"/>
      <c r="S80" s="169"/>
      <c r="T80" s="169"/>
      <c r="U80" s="169"/>
      <c r="V80" s="169"/>
    </row>
    <row r="81" spans="4:22">
      <c r="D81" s="169"/>
      <c r="E81" s="169"/>
      <c r="F81" s="169"/>
      <c r="G81" s="169"/>
      <c r="H81" s="169"/>
      <c r="I81" s="169"/>
      <c r="J81" s="169"/>
      <c r="K81" s="169"/>
      <c r="L81" s="169"/>
      <c r="M81" s="169"/>
      <c r="N81" s="169"/>
      <c r="O81" s="169"/>
      <c r="P81" s="169"/>
      <c r="Q81" s="169"/>
      <c r="R81" s="169"/>
      <c r="S81" s="169"/>
      <c r="T81" s="169"/>
      <c r="U81" s="169"/>
      <c r="V81" s="169"/>
    </row>
  </sheetData>
  <mergeCells count="96">
    <mergeCell ref="AA62:AA69"/>
    <mergeCell ref="AB62:AB69"/>
    <mergeCell ref="AC62:AC69"/>
    <mergeCell ref="AD62:AD69"/>
    <mergeCell ref="AE62:AE69"/>
    <mergeCell ref="AF62:AF69"/>
    <mergeCell ref="AB56:AB61"/>
    <mergeCell ref="AC56:AC61"/>
    <mergeCell ref="AD56:AD61"/>
    <mergeCell ref="AE56:AE61"/>
    <mergeCell ref="AF56:AF61"/>
    <mergeCell ref="B62:B69"/>
    <mergeCell ref="W62:W69"/>
    <mergeCell ref="X62:X69"/>
    <mergeCell ref="Y62:Y69"/>
    <mergeCell ref="Z62:Z69"/>
    <mergeCell ref="B56:B61"/>
    <mergeCell ref="W56:W61"/>
    <mergeCell ref="X56:X61"/>
    <mergeCell ref="Y56:Y61"/>
    <mergeCell ref="Z56:Z61"/>
    <mergeCell ref="AA56:AA61"/>
    <mergeCell ref="AA41:AA54"/>
    <mergeCell ref="AB41:AB54"/>
    <mergeCell ref="AC41:AC54"/>
    <mergeCell ref="AD41:AD54"/>
    <mergeCell ref="AE41:AE54"/>
    <mergeCell ref="AF41:AF54"/>
    <mergeCell ref="AB36:AB38"/>
    <mergeCell ref="AC36:AC38"/>
    <mergeCell ref="AD36:AD38"/>
    <mergeCell ref="AE36:AE38"/>
    <mergeCell ref="AF36:AF38"/>
    <mergeCell ref="B40:B54"/>
    <mergeCell ref="W41:W54"/>
    <mergeCell ref="X41:X54"/>
    <mergeCell ref="Y41:Y54"/>
    <mergeCell ref="Z41:Z54"/>
    <mergeCell ref="AB34:AB35"/>
    <mergeCell ref="AC34:AC35"/>
    <mergeCell ref="AD34:AD35"/>
    <mergeCell ref="AE34:AE35"/>
    <mergeCell ref="AF34:AF35"/>
    <mergeCell ref="W36:W38"/>
    <mergeCell ref="X36:X38"/>
    <mergeCell ref="Y36:Y38"/>
    <mergeCell ref="Z36:Z38"/>
    <mergeCell ref="AA36:AA38"/>
    <mergeCell ref="AB32:AB33"/>
    <mergeCell ref="AC32:AC33"/>
    <mergeCell ref="AD32:AD33"/>
    <mergeCell ref="AE32:AE33"/>
    <mergeCell ref="AF32:AF33"/>
    <mergeCell ref="W34:W35"/>
    <mergeCell ref="X34:X35"/>
    <mergeCell ref="Y34:Y35"/>
    <mergeCell ref="Z34:Z35"/>
    <mergeCell ref="AA34:AA35"/>
    <mergeCell ref="AB28:AB31"/>
    <mergeCell ref="AC28:AC31"/>
    <mergeCell ref="AD28:AD31"/>
    <mergeCell ref="AE28:AE31"/>
    <mergeCell ref="AF28:AF31"/>
    <mergeCell ref="W32:W33"/>
    <mergeCell ref="X32:X33"/>
    <mergeCell ref="Y32:Y33"/>
    <mergeCell ref="Z32:Z33"/>
    <mergeCell ref="AA32:AA33"/>
    <mergeCell ref="B28:B38"/>
    <mergeCell ref="W28:W31"/>
    <mergeCell ref="X28:X31"/>
    <mergeCell ref="Y28:Y31"/>
    <mergeCell ref="Z28:Z31"/>
    <mergeCell ref="AA28:AA31"/>
    <mergeCell ref="AA23:AA27"/>
    <mergeCell ref="AB23:AB27"/>
    <mergeCell ref="AC23:AC27"/>
    <mergeCell ref="AD23:AD27"/>
    <mergeCell ref="AE23:AE27"/>
    <mergeCell ref="AF23:AF27"/>
    <mergeCell ref="AB17:AB22"/>
    <mergeCell ref="AC17:AC22"/>
    <mergeCell ref="AD17:AD22"/>
    <mergeCell ref="AE17:AE22"/>
    <mergeCell ref="AF17:AF22"/>
    <mergeCell ref="B23:B27"/>
    <mergeCell ref="W23:W27"/>
    <mergeCell ref="X23:X27"/>
    <mergeCell ref="Y23:Y27"/>
    <mergeCell ref="Z23:Z27"/>
    <mergeCell ref="B17:B22"/>
    <mergeCell ref="W17:W22"/>
    <mergeCell ref="X17:X22"/>
    <mergeCell ref="Y17:Y22"/>
    <mergeCell ref="Z17:Z22"/>
    <mergeCell ref="AA17:AA22"/>
  </mergeCells>
  <pageMargins left="0.75" right="0.75" top="1" bottom="1" header="0.5" footer="0.5"/>
  <pageSetup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9E2EC-9C6E-47EA-8460-8FD653A5249D}">
  <dimension ref="B2:AW81"/>
  <sheetViews>
    <sheetView zoomScale="70" zoomScaleNormal="70" workbookViewId="0">
      <selection activeCell="F23" sqref="F23:M39"/>
    </sheetView>
  </sheetViews>
  <sheetFormatPr defaultColWidth="9.109375" defaultRowHeight="13.2"/>
  <cols>
    <col min="1" max="1" width="2.6640625" style="150" customWidth="1"/>
    <col min="2" max="2" width="9.109375" style="150"/>
    <col min="3" max="3" width="68.5546875" style="150" customWidth="1"/>
    <col min="4" max="22" width="10.77734375" style="149" customWidth="1"/>
    <col min="23" max="32" width="10.6640625" style="150" hidden="1" customWidth="1"/>
    <col min="33" max="35" width="9.109375" style="150" hidden="1" customWidth="1"/>
    <col min="36" max="36" width="18.21875" style="150" hidden="1" customWidth="1"/>
    <col min="37" max="37" width="17.6640625" style="150" hidden="1" customWidth="1"/>
    <col min="38" max="38" width="18.21875" style="150" hidden="1" customWidth="1"/>
    <col min="39" max="39" width="18.6640625" style="150" hidden="1" customWidth="1"/>
    <col min="40" max="40" width="18.21875" style="150" hidden="1" customWidth="1"/>
    <col min="41" max="41" width="18.6640625" style="150" hidden="1" customWidth="1"/>
    <col min="42" max="42" width="18.21875" style="150" hidden="1" customWidth="1"/>
    <col min="43" max="43" width="18.6640625" style="150" hidden="1" customWidth="1"/>
    <col min="44" max="44" width="18.21875" style="150" hidden="1" customWidth="1"/>
    <col min="45" max="45" width="18.6640625" style="150" hidden="1" customWidth="1"/>
    <col min="46" max="46" width="18.21875" style="150" hidden="1" customWidth="1"/>
    <col min="47" max="47" width="18.6640625" style="150" hidden="1" customWidth="1"/>
    <col min="48" max="48" width="18.21875" style="150" hidden="1" customWidth="1"/>
    <col min="49" max="49" width="18.6640625" style="150" hidden="1" customWidth="1"/>
    <col min="50" max="16384" width="9.109375" style="150"/>
  </cols>
  <sheetData>
    <row r="2" spans="3:32" ht="28.2">
      <c r="C2" s="148" t="str">
        <f>'Input Sheet - Residential'!C2</f>
        <v>UKGBC EC Scope Table - Residential</v>
      </c>
    </row>
    <row r="3" spans="3:32" ht="13.8" thickBot="1"/>
    <row r="4" spans="3:32" ht="13.2" customHeight="1">
      <c r="C4" s="151" t="s">
        <v>114</v>
      </c>
      <c r="D4" s="259">
        <f>'Input Sheet - Residential'!D4</f>
        <v>0</v>
      </c>
      <c r="E4" s="260"/>
    </row>
    <row r="5" spans="3:32" ht="13.2" customHeight="1">
      <c r="C5" s="154" t="s">
        <v>115</v>
      </c>
      <c r="D5" s="261">
        <f>'Input Sheet - Residential'!D5</f>
        <v>0</v>
      </c>
      <c r="E5" s="262"/>
    </row>
    <row r="6" spans="3:32" ht="13.2" customHeight="1">
      <c r="C6" s="154" t="s">
        <v>112</v>
      </c>
      <c r="D6" s="261">
        <f>'Input Sheet - Residential'!D6</f>
        <v>0</v>
      </c>
      <c r="E6" s="262"/>
    </row>
    <row r="7" spans="3:32" ht="13.2" customHeight="1" thickBot="1">
      <c r="C7" s="157" t="s">
        <v>113</v>
      </c>
      <c r="D7" s="263">
        <f>'Input Sheet - Residential'!D7</f>
        <v>0</v>
      </c>
      <c r="E7" s="264"/>
    </row>
    <row r="8" spans="3:32" ht="13.2" customHeight="1">
      <c r="C8" s="265"/>
      <c r="D8" s="266"/>
      <c r="E8" s="266"/>
      <c r="H8" s="267" t="s">
        <v>119</v>
      </c>
      <c r="I8" s="268"/>
      <c r="J8" s="268"/>
    </row>
    <row r="9" spans="3:32" ht="16.2" thickBot="1">
      <c r="C9" s="269" t="s">
        <v>28</v>
      </c>
      <c r="D9" s="164"/>
      <c r="E9" s="164"/>
      <c r="F9" s="164"/>
      <c r="G9" s="164"/>
    </row>
    <row r="10" spans="3:32">
      <c r="C10" s="151" t="s">
        <v>111</v>
      </c>
      <c r="D10" s="165"/>
      <c r="E10" s="166"/>
      <c r="F10" s="164"/>
      <c r="G10" s="164"/>
    </row>
    <row r="11" spans="3:32">
      <c r="C11" s="154" t="s">
        <v>109</v>
      </c>
      <c r="D11" s="167"/>
      <c r="E11" s="166"/>
      <c r="F11" s="164"/>
      <c r="G11" s="164"/>
    </row>
    <row r="12" spans="3:32">
      <c r="C12" s="154" t="s">
        <v>117</v>
      </c>
      <c r="D12" s="168" t="s">
        <v>107</v>
      </c>
      <c r="E12" s="169"/>
      <c r="F12" s="164"/>
      <c r="G12" s="164"/>
    </row>
    <row r="13" spans="3:32" ht="13.8" thickBot="1">
      <c r="C13" s="157" t="s">
        <v>116</v>
      </c>
      <c r="D13" s="170" t="s">
        <v>108</v>
      </c>
      <c r="E13" s="169"/>
      <c r="G13" s="150"/>
    </row>
    <row r="14" spans="3:32">
      <c r="E14" s="169"/>
    </row>
    <row r="15" spans="3:32" ht="13.8" thickBot="1">
      <c r="Y15" s="150" t="s">
        <v>104</v>
      </c>
      <c r="AD15" s="150" t="s">
        <v>104</v>
      </c>
    </row>
    <row r="16" spans="3:32" ht="79.8" thickBot="1">
      <c r="C16" s="171" t="s">
        <v>0</v>
      </c>
      <c r="D16" s="172" t="s">
        <v>1</v>
      </c>
      <c r="E16" s="172" t="s">
        <v>88</v>
      </c>
      <c r="F16" s="172" t="s">
        <v>2</v>
      </c>
      <c r="G16" s="172" t="s">
        <v>3</v>
      </c>
      <c r="H16" s="172" t="s">
        <v>4</v>
      </c>
      <c r="I16" s="172" t="s">
        <v>5</v>
      </c>
      <c r="J16" s="172" t="s">
        <v>6</v>
      </c>
      <c r="K16" s="172" t="s">
        <v>7</v>
      </c>
      <c r="L16" s="172" t="s">
        <v>8</v>
      </c>
      <c r="M16" s="172" t="s">
        <v>9</v>
      </c>
      <c r="N16" s="172" t="s">
        <v>10</v>
      </c>
      <c r="O16" s="172" t="s">
        <v>11</v>
      </c>
      <c r="P16" s="172" t="s">
        <v>12</v>
      </c>
      <c r="Q16" s="172" t="s">
        <v>87</v>
      </c>
      <c r="R16" s="172" t="s">
        <v>13</v>
      </c>
      <c r="S16" s="172" t="s">
        <v>14</v>
      </c>
      <c r="T16" s="172" t="s">
        <v>15</v>
      </c>
      <c r="U16" s="172" t="s">
        <v>16</v>
      </c>
      <c r="V16" s="173" t="s">
        <v>17</v>
      </c>
      <c r="W16" s="174" t="s">
        <v>95</v>
      </c>
      <c r="X16" s="174" t="s">
        <v>91</v>
      </c>
      <c r="Y16" s="174" t="s">
        <v>90</v>
      </c>
      <c r="Z16" s="174" t="s">
        <v>89</v>
      </c>
      <c r="AA16" s="174" t="s">
        <v>105</v>
      </c>
      <c r="AB16" s="174" t="s">
        <v>96</v>
      </c>
      <c r="AC16" s="174" t="s">
        <v>92</v>
      </c>
      <c r="AD16" s="174" t="s">
        <v>93</v>
      </c>
      <c r="AE16" s="174" t="s">
        <v>94</v>
      </c>
      <c r="AF16" s="174" t="s">
        <v>105</v>
      </c>
    </row>
    <row r="17" spans="2:49">
      <c r="B17" s="175" t="s">
        <v>72</v>
      </c>
      <c r="C17" s="176" t="s">
        <v>62</v>
      </c>
      <c r="D17" s="177"/>
      <c r="E17" s="177"/>
      <c r="F17" s="177"/>
      <c r="G17" s="177"/>
      <c r="H17" s="177"/>
      <c r="I17" s="178"/>
      <c r="J17" s="178"/>
      <c r="K17" s="178"/>
      <c r="L17" s="178"/>
      <c r="M17" s="178"/>
      <c r="N17" s="178"/>
      <c r="O17" s="178"/>
      <c r="P17" s="178"/>
      <c r="Q17" s="178"/>
      <c r="R17" s="178"/>
      <c r="S17" s="177"/>
      <c r="T17" s="177"/>
      <c r="U17" s="177"/>
      <c r="V17" s="165"/>
      <c r="W17" s="180" t="s">
        <v>102</v>
      </c>
      <c r="X17" s="180" t="s">
        <v>102</v>
      </c>
      <c r="Y17" s="180" t="s">
        <v>102</v>
      </c>
      <c r="Z17" s="180" t="s">
        <v>102</v>
      </c>
      <c r="AA17" s="180" t="s">
        <v>102</v>
      </c>
      <c r="AB17" s="180" t="s">
        <v>102</v>
      </c>
      <c r="AC17" s="180" t="s">
        <v>102</v>
      </c>
      <c r="AD17" s="180" t="s">
        <v>102</v>
      </c>
      <c r="AE17" s="180" t="s">
        <v>102</v>
      </c>
      <c r="AF17" s="180" t="s">
        <v>102</v>
      </c>
      <c r="AJ17" s="181" t="str">
        <f>'Master Copy - Resi'!AJ17</f>
        <v>% GLA Benchmarks</v>
      </c>
      <c r="AL17" s="181" t="str">
        <f>'Master Copy - Resi'!AL17</f>
        <v>% GLA Benchmarks</v>
      </c>
      <c r="AN17" s="181" t="str">
        <f>'Master Copy - Resi'!AN17</f>
        <v>% GLA Benchmarks</v>
      </c>
      <c r="AP17" s="181" t="str">
        <f>'Master Copy - Resi'!AP17</f>
        <v>% GLA Benchmarks</v>
      </c>
      <c r="AR17" s="181" t="str">
        <f>'Master Copy - Resi'!AR17</f>
        <v>% GLA Benchmarks</v>
      </c>
      <c r="AT17" s="181" t="str">
        <f>'Master Copy - Resi'!AT17</f>
        <v>% GLA Benchmarks</v>
      </c>
      <c r="AV17" s="181" t="str">
        <f>'Master Copy - Resi'!AV17</f>
        <v>% GLA Benchmarks</v>
      </c>
    </row>
    <row r="18" spans="2:49">
      <c r="B18" s="182"/>
      <c r="C18" s="183" t="s">
        <v>61</v>
      </c>
      <c r="D18" s="270"/>
      <c r="E18" s="270"/>
      <c r="F18" s="270"/>
      <c r="G18" s="270"/>
      <c r="H18" s="270"/>
      <c r="I18" s="185"/>
      <c r="J18" s="185"/>
      <c r="K18" s="185"/>
      <c r="L18" s="185"/>
      <c r="M18" s="185"/>
      <c r="N18" s="185"/>
      <c r="O18" s="185"/>
      <c r="P18" s="185"/>
      <c r="Q18" s="185"/>
      <c r="R18" s="270"/>
      <c r="S18" s="270"/>
      <c r="T18" s="270"/>
      <c r="U18" s="270"/>
      <c r="V18" s="271"/>
      <c r="W18" s="188"/>
      <c r="X18" s="188"/>
      <c r="Y18" s="188"/>
      <c r="Z18" s="188"/>
      <c r="AA18" s="188"/>
      <c r="AB18" s="188"/>
      <c r="AC18" s="188"/>
      <c r="AD18" s="188"/>
      <c r="AE18" s="188"/>
      <c r="AF18" s="188"/>
      <c r="AI18" s="181" t="str">
        <f>'Master Copy - Resi'!AI18</f>
        <v>Minimum</v>
      </c>
      <c r="AJ18" s="181" t="s">
        <v>81</v>
      </c>
      <c r="AK18" s="181" t="s">
        <v>81</v>
      </c>
      <c r="AL18" s="181" t="s">
        <v>71</v>
      </c>
      <c r="AM18" s="181" t="s">
        <v>71</v>
      </c>
      <c r="AN18" s="181" t="str">
        <f>'Master Copy - Resi'!AN18</f>
        <v>Façade</v>
      </c>
      <c r="AO18" s="181" t="str">
        <f>'Master Copy - Resi'!AO18</f>
        <v>Façade</v>
      </c>
      <c r="AP18" s="181" t="str">
        <f>'Master Copy - Resi'!AP18</f>
        <v>Finishes</v>
      </c>
      <c r="AQ18" s="181" t="str">
        <f>'Master Copy - Resi'!AQ18</f>
        <v>Finishes</v>
      </c>
      <c r="AR18" s="181" t="str">
        <f>'Master Copy - Resi'!AR18</f>
        <v>FF&amp;E</v>
      </c>
      <c r="AS18" s="181" t="str">
        <f>'Master Copy - Resi'!AS18</f>
        <v>FF&amp;E</v>
      </c>
      <c r="AT18" s="181" t="str">
        <f>'Master Copy - Resi'!AT18</f>
        <v>Services</v>
      </c>
      <c r="AU18" s="181" t="str">
        <f>'Master Copy - Resi'!AU18</f>
        <v>Services</v>
      </c>
      <c r="AV18" s="181" t="str">
        <f>'Master Copy - Resi'!AV18</f>
        <v>External Works</v>
      </c>
      <c r="AW18" s="181" t="str">
        <f>'Master Copy - Resi'!AW18</f>
        <v>External Works</v>
      </c>
    </row>
    <row r="19" spans="2:49">
      <c r="B19" s="182"/>
      <c r="C19" s="183" t="s">
        <v>60</v>
      </c>
      <c r="D19" s="270"/>
      <c r="E19" s="270"/>
      <c r="F19" s="270"/>
      <c r="G19" s="270"/>
      <c r="H19" s="270"/>
      <c r="I19" s="185"/>
      <c r="J19" s="185"/>
      <c r="K19" s="185"/>
      <c r="L19" s="185"/>
      <c r="M19" s="185"/>
      <c r="N19" s="185"/>
      <c r="O19" s="185"/>
      <c r="P19" s="185"/>
      <c r="Q19" s="185"/>
      <c r="R19" s="185"/>
      <c r="S19" s="270"/>
      <c r="T19" s="270"/>
      <c r="U19" s="270"/>
      <c r="V19" s="271"/>
      <c r="W19" s="188"/>
      <c r="X19" s="188"/>
      <c r="Y19" s="188"/>
      <c r="Z19" s="188"/>
      <c r="AA19" s="188"/>
      <c r="AB19" s="188"/>
      <c r="AC19" s="188"/>
      <c r="AD19" s="188"/>
      <c r="AE19" s="188"/>
      <c r="AF19" s="188"/>
      <c r="AH19" s="181" t="str">
        <f>'Master Copy - Resi'!AH19</f>
        <v>A1-A5</v>
      </c>
      <c r="AI19" s="181">
        <f>'Master Copy - Resi'!AI19</f>
        <v>850</v>
      </c>
      <c r="AJ19" s="84">
        <f>'Master Copy - Resi'!AJ19</f>
        <v>21</v>
      </c>
      <c r="AK19" s="181">
        <f>'Master Copy - Resi'!AK19</f>
        <v>178.5</v>
      </c>
      <c r="AL19" s="84">
        <f>'Master Copy - Resi'!AL19</f>
        <v>33</v>
      </c>
      <c r="AM19" s="181">
        <f>'Master Copy - Resi'!AM19</f>
        <v>280.5</v>
      </c>
      <c r="AN19" s="84">
        <f>'Master Copy - Resi'!AN19</f>
        <v>18</v>
      </c>
      <c r="AO19" s="181">
        <f>'Master Copy - Resi'!AO19</f>
        <v>153</v>
      </c>
      <c r="AP19" s="84">
        <f>'Master Copy - Resi'!AP19</f>
        <v>10</v>
      </c>
      <c r="AQ19" s="181">
        <f>'Master Copy - Resi'!AQ19</f>
        <v>85</v>
      </c>
      <c r="AR19" s="84">
        <f>'Master Copy - Resi'!AR19</f>
        <v>1</v>
      </c>
      <c r="AS19" s="181">
        <f>'Master Copy - Resi'!AS19</f>
        <v>8.5</v>
      </c>
      <c r="AT19" s="84">
        <f>'Master Copy - Resi'!AT19</f>
        <v>16</v>
      </c>
      <c r="AU19" s="181">
        <f>'Master Copy - Resi'!AU19</f>
        <v>136</v>
      </c>
      <c r="AV19" s="84">
        <f>'Master Copy - Resi'!AV19</f>
        <v>1</v>
      </c>
      <c r="AW19" s="181">
        <f>'Master Copy - Resi'!AW19</f>
        <v>8.5</v>
      </c>
    </row>
    <row r="20" spans="2:49">
      <c r="B20" s="182"/>
      <c r="C20" s="183" t="s">
        <v>59</v>
      </c>
      <c r="D20" s="270"/>
      <c r="E20" s="270"/>
      <c r="F20" s="270"/>
      <c r="G20" s="270"/>
      <c r="H20" s="270"/>
      <c r="I20" s="185"/>
      <c r="J20" s="185"/>
      <c r="K20" s="185"/>
      <c r="L20" s="185"/>
      <c r="M20" s="185"/>
      <c r="N20" s="185"/>
      <c r="O20" s="185"/>
      <c r="P20" s="185"/>
      <c r="Q20" s="185"/>
      <c r="R20" s="185"/>
      <c r="S20" s="270"/>
      <c r="T20" s="270"/>
      <c r="U20" s="270"/>
      <c r="V20" s="271"/>
      <c r="W20" s="188"/>
      <c r="X20" s="188"/>
      <c r="Y20" s="188"/>
      <c r="Z20" s="188"/>
      <c r="AA20" s="188"/>
      <c r="AB20" s="188"/>
      <c r="AC20" s="188"/>
      <c r="AD20" s="188"/>
      <c r="AE20" s="188"/>
      <c r="AF20" s="188"/>
      <c r="AH20" s="181" t="str">
        <f>'Master Copy - Resi'!AH20</f>
        <v>B-C</v>
      </c>
      <c r="AI20" s="181">
        <f>'Master Copy - Resi'!AI20</f>
        <v>350</v>
      </c>
      <c r="AJ20" s="84">
        <f>'Master Copy - Resi'!AJ20</f>
        <v>6</v>
      </c>
      <c r="AK20" s="181">
        <f>'Master Copy - Resi'!AK20</f>
        <v>21</v>
      </c>
      <c r="AL20" s="84">
        <f>'Master Copy - Resi'!AL20</f>
        <v>6</v>
      </c>
      <c r="AM20" s="181">
        <f>'Master Copy - Resi'!AM20</f>
        <v>21</v>
      </c>
      <c r="AN20" s="84">
        <f>'Master Copy - Resi'!AN20</f>
        <v>34</v>
      </c>
      <c r="AO20" s="181">
        <f>'Master Copy - Resi'!AO20</f>
        <v>119</v>
      </c>
      <c r="AP20" s="84">
        <f>'Master Copy - Resi'!AP20</f>
        <v>19</v>
      </c>
      <c r="AQ20" s="181">
        <f>'Master Copy - Resi'!AQ20</f>
        <v>66.5</v>
      </c>
      <c r="AR20" s="84">
        <f>'Master Copy - Resi'!AR20</f>
        <v>3</v>
      </c>
      <c r="AS20" s="181">
        <f>'Master Copy - Resi'!AS20</f>
        <v>10.5</v>
      </c>
      <c r="AT20" s="84">
        <f>'Master Copy - Resi'!AT20</f>
        <v>30</v>
      </c>
      <c r="AU20" s="181">
        <f>'Master Copy - Resi'!AU20</f>
        <v>105</v>
      </c>
      <c r="AV20" s="84">
        <f>'Master Copy - Resi'!AV20</f>
        <v>2</v>
      </c>
      <c r="AW20" s="181">
        <f>'Master Copy - Resi'!AW20</f>
        <v>7</v>
      </c>
    </row>
    <row r="21" spans="2:49">
      <c r="B21" s="182"/>
      <c r="C21" s="183" t="s">
        <v>58</v>
      </c>
      <c r="D21" s="270"/>
      <c r="E21" s="270"/>
      <c r="F21" s="270"/>
      <c r="G21" s="270"/>
      <c r="H21" s="270"/>
      <c r="I21" s="185"/>
      <c r="J21" s="185"/>
      <c r="K21" s="185"/>
      <c r="L21" s="185"/>
      <c r="M21" s="185"/>
      <c r="N21" s="185"/>
      <c r="O21" s="185"/>
      <c r="P21" s="185"/>
      <c r="Q21" s="185"/>
      <c r="R21" s="185"/>
      <c r="S21" s="270"/>
      <c r="T21" s="270"/>
      <c r="U21" s="270"/>
      <c r="V21" s="271"/>
      <c r="W21" s="188"/>
      <c r="X21" s="188"/>
      <c r="Y21" s="188"/>
      <c r="Z21" s="188"/>
      <c r="AA21" s="188"/>
      <c r="AB21" s="188"/>
      <c r="AC21" s="188"/>
      <c r="AD21" s="188"/>
      <c r="AE21" s="188"/>
      <c r="AF21" s="188"/>
      <c r="AH21" s="181" t="str">
        <f>'Master Copy - Resi'!AH21</f>
        <v>A-C</v>
      </c>
      <c r="AI21" s="181">
        <f>'Master Copy - Resi'!AI21</f>
        <v>1200</v>
      </c>
      <c r="AJ21" s="84">
        <f>'Master Copy - Resi'!AJ21</f>
        <v>17</v>
      </c>
      <c r="AK21" s="181">
        <f>'Master Copy - Resi'!AK21</f>
        <v>204</v>
      </c>
      <c r="AL21" s="84">
        <f>'Master Copy - Resi'!AL21</f>
        <v>25</v>
      </c>
      <c r="AM21" s="181">
        <f>'Master Copy - Resi'!AM21</f>
        <v>300</v>
      </c>
      <c r="AN21" s="84">
        <f>'Master Copy - Resi'!AN21</f>
        <v>23</v>
      </c>
      <c r="AO21" s="181">
        <f>'Master Copy - Resi'!AO21</f>
        <v>276</v>
      </c>
      <c r="AP21" s="84">
        <f>'Master Copy - Resi'!AP21</f>
        <v>12</v>
      </c>
      <c r="AQ21" s="181">
        <f>'Master Copy - Resi'!AQ21</f>
        <v>144</v>
      </c>
      <c r="AR21" s="84">
        <f>'Master Copy - Resi'!AR21</f>
        <v>1</v>
      </c>
      <c r="AS21" s="181">
        <f>'Master Copy - Resi'!AS21</f>
        <v>12</v>
      </c>
      <c r="AT21" s="84">
        <f>'Master Copy - Resi'!AT21</f>
        <v>20</v>
      </c>
      <c r="AU21" s="181">
        <f>'Master Copy - Resi'!AU21</f>
        <v>240</v>
      </c>
      <c r="AV21" s="84">
        <f>'Master Copy - Resi'!AV21</f>
        <v>2</v>
      </c>
      <c r="AW21" s="181">
        <f>'Master Copy - Resi'!AW21</f>
        <v>24</v>
      </c>
    </row>
    <row r="22" spans="2:49">
      <c r="B22" s="189"/>
      <c r="C22" s="183" t="s">
        <v>56</v>
      </c>
      <c r="D22" s="270"/>
      <c r="E22" s="270"/>
      <c r="F22" s="270"/>
      <c r="G22" s="270"/>
      <c r="H22" s="270"/>
      <c r="I22" s="185"/>
      <c r="J22" s="185"/>
      <c r="K22" s="185"/>
      <c r="L22" s="185"/>
      <c r="M22" s="185"/>
      <c r="N22" s="185"/>
      <c r="O22" s="185"/>
      <c r="P22" s="185"/>
      <c r="Q22" s="185"/>
      <c r="R22" s="185"/>
      <c r="S22" s="270"/>
      <c r="T22" s="270"/>
      <c r="U22" s="270"/>
      <c r="V22" s="271"/>
      <c r="W22" s="191"/>
      <c r="X22" s="191"/>
      <c r="Y22" s="191"/>
      <c r="Z22" s="191"/>
      <c r="AA22" s="191"/>
      <c r="AB22" s="191"/>
      <c r="AC22" s="191"/>
      <c r="AD22" s="191"/>
      <c r="AE22" s="191"/>
      <c r="AF22" s="191"/>
    </row>
    <row r="23" spans="2:49">
      <c r="B23" s="192" t="s">
        <v>81</v>
      </c>
      <c r="C23" s="183" t="s">
        <v>86</v>
      </c>
      <c r="D23" s="270"/>
      <c r="E23" s="270"/>
      <c r="F23" s="193">
        <f>IF('Input Sheet - Residential'!F23="Yes",$AL$47,0)</f>
        <v>0</v>
      </c>
      <c r="G23" s="193">
        <f>IF('Input Sheet - Residential'!G23="Yes",$AL$47,0)</f>
        <v>0</v>
      </c>
      <c r="H23" s="193">
        <f>IF('Input Sheet - Residential'!H23="Yes",$AL$47,0)</f>
        <v>0</v>
      </c>
      <c r="I23" s="193">
        <f>IF('Input Sheet - Residential'!I23="Yes",$AN$47,0)</f>
        <v>0</v>
      </c>
      <c r="J23" s="193">
        <f>IF('Input Sheet - Residential'!J23="Yes",$AN$47,0)</f>
        <v>0</v>
      </c>
      <c r="K23" s="193">
        <f>IF('Input Sheet - Residential'!K23="Yes",$AN$47,0)</f>
        <v>0</v>
      </c>
      <c r="L23" s="193">
        <f>IF('Input Sheet - Residential'!L23="Yes",$AN$47,0)</f>
        <v>0</v>
      </c>
      <c r="M23" s="193">
        <f>IF('Input Sheet - Residential'!M23="Yes",$AN$47,0)</f>
        <v>0</v>
      </c>
      <c r="N23" s="185"/>
      <c r="O23" s="185"/>
      <c r="P23" s="185"/>
      <c r="Q23" s="185"/>
      <c r="R23" s="185"/>
      <c r="S23" s="193">
        <f>IF('Input Sheet - Residential'!S23="Yes",$AN$47,0)</f>
        <v>0</v>
      </c>
      <c r="T23" s="193">
        <f>IF('Input Sheet - Residential'!T23="Yes",$AN$47,0)</f>
        <v>0</v>
      </c>
      <c r="U23" s="193">
        <f>IF('Input Sheet - Residential'!U23="Yes",$AN$47,0)</f>
        <v>0</v>
      </c>
      <c r="V23" s="271"/>
      <c r="W23" s="195">
        <f>COUNT(E23:H27)</f>
        <v>15</v>
      </c>
      <c r="X23" s="195">
        <f>SUM(F23:H27)</f>
        <v>0</v>
      </c>
      <c r="Y23" s="196">
        <f>AJ19</f>
        <v>21</v>
      </c>
      <c r="Z23" s="197">
        <f>X23/Y23</f>
        <v>0</v>
      </c>
      <c r="AA23" s="197">
        <f>AK19/AI21</f>
        <v>0.14874999999999999</v>
      </c>
      <c r="AB23" s="198">
        <f>COUNT(I23:M27,S23:U27)</f>
        <v>40</v>
      </c>
      <c r="AC23" s="195">
        <f>SUM(I23:M27,S23:U27)</f>
        <v>0</v>
      </c>
      <c r="AD23" s="196">
        <f>AJ20</f>
        <v>6</v>
      </c>
      <c r="AE23" s="197">
        <f>AC23/AD23</f>
        <v>0</v>
      </c>
      <c r="AF23" s="197">
        <f>AK20/AI21</f>
        <v>1.7500000000000002E-2</v>
      </c>
    </row>
    <row r="24" spans="2:49">
      <c r="B24" s="182"/>
      <c r="C24" s="183" t="s">
        <v>82</v>
      </c>
      <c r="D24" s="270"/>
      <c r="E24" s="270"/>
      <c r="F24" s="193">
        <f>IF('Input Sheet - Residential'!F24="Yes",$AL$47,0)</f>
        <v>0</v>
      </c>
      <c r="G24" s="193">
        <f>IF('Input Sheet - Residential'!G24="Yes",$AL$47,0)</f>
        <v>0</v>
      </c>
      <c r="H24" s="193">
        <f>IF('Input Sheet - Residential'!H24="Yes",$AL$47,0)</f>
        <v>0</v>
      </c>
      <c r="I24" s="193">
        <f>IF('Input Sheet - Residential'!I24="Yes",$AN$47,0)</f>
        <v>0</v>
      </c>
      <c r="J24" s="193">
        <f>IF('Input Sheet - Residential'!J24="Yes",$AN$47,0)</f>
        <v>0</v>
      </c>
      <c r="K24" s="193">
        <f>IF('Input Sheet - Residential'!K24="Yes",$AN$47,0)</f>
        <v>0</v>
      </c>
      <c r="L24" s="193">
        <f>IF('Input Sheet - Residential'!L24="Yes",$AN$47,0)</f>
        <v>0</v>
      </c>
      <c r="M24" s="193">
        <f>IF('Input Sheet - Residential'!M24="Yes",$AN$47,0)</f>
        <v>0</v>
      </c>
      <c r="N24" s="185"/>
      <c r="O24" s="185"/>
      <c r="P24" s="185"/>
      <c r="Q24" s="185"/>
      <c r="R24" s="185"/>
      <c r="S24" s="193">
        <f>IF('Input Sheet - Residential'!S24="Yes",$AN$47,0)</f>
        <v>0</v>
      </c>
      <c r="T24" s="193">
        <f>IF('Input Sheet - Residential'!T24="Yes",$AN$47,0)</f>
        <v>0</v>
      </c>
      <c r="U24" s="193">
        <f>IF('Input Sheet - Residential'!U24="Yes",$AN$47,0)</f>
        <v>0</v>
      </c>
      <c r="V24" s="271"/>
      <c r="W24" s="188"/>
      <c r="X24" s="188"/>
      <c r="Y24" s="188"/>
      <c r="Z24" s="199"/>
      <c r="AA24" s="199"/>
      <c r="AB24" s="200"/>
      <c r="AC24" s="188"/>
      <c r="AD24" s="188"/>
      <c r="AE24" s="199"/>
      <c r="AF24" s="199"/>
    </row>
    <row r="25" spans="2:49">
      <c r="B25" s="182"/>
      <c r="C25" s="183" t="s">
        <v>83</v>
      </c>
      <c r="D25" s="270"/>
      <c r="E25" s="270"/>
      <c r="F25" s="193">
        <f>IF('Input Sheet - Residential'!F25="Yes",$AL$47,0)</f>
        <v>0</v>
      </c>
      <c r="G25" s="193">
        <f>IF('Input Sheet - Residential'!G25="Yes",$AL$47,0)</f>
        <v>0</v>
      </c>
      <c r="H25" s="193">
        <f>IF('Input Sheet - Residential'!H25="Yes",$AL$47,0)</f>
        <v>0</v>
      </c>
      <c r="I25" s="193">
        <f>IF('Input Sheet - Residential'!I25="Yes",$AN$47,0)</f>
        <v>0</v>
      </c>
      <c r="J25" s="193">
        <f>IF('Input Sheet - Residential'!J25="Yes",$AN$47,0)</f>
        <v>0</v>
      </c>
      <c r="K25" s="193">
        <f>IF('Input Sheet - Residential'!K25="Yes",$AN$47,0)</f>
        <v>0</v>
      </c>
      <c r="L25" s="193">
        <f>IF('Input Sheet - Residential'!L25="Yes",$AN$47,0)</f>
        <v>0</v>
      </c>
      <c r="M25" s="193">
        <f>IF('Input Sheet - Residential'!M25="Yes",$AN$47,0)</f>
        <v>0</v>
      </c>
      <c r="N25" s="185"/>
      <c r="O25" s="185"/>
      <c r="P25" s="185"/>
      <c r="Q25" s="185"/>
      <c r="R25" s="185"/>
      <c r="S25" s="193">
        <f>IF('Input Sheet - Residential'!S25="Yes",$AN$47,0)</f>
        <v>0</v>
      </c>
      <c r="T25" s="193">
        <f>IF('Input Sheet - Residential'!T25="Yes",$AN$47,0)</f>
        <v>0</v>
      </c>
      <c r="U25" s="193">
        <f>IF('Input Sheet - Residential'!U25="Yes",$AN$47,0)</f>
        <v>0</v>
      </c>
      <c r="V25" s="271"/>
      <c r="W25" s="188"/>
      <c r="X25" s="188"/>
      <c r="Y25" s="188"/>
      <c r="Z25" s="199"/>
      <c r="AA25" s="199"/>
      <c r="AB25" s="200"/>
      <c r="AC25" s="188"/>
      <c r="AD25" s="188"/>
      <c r="AE25" s="199"/>
      <c r="AF25" s="199"/>
    </row>
    <row r="26" spans="2:49">
      <c r="B26" s="182"/>
      <c r="C26" s="183" t="s">
        <v>84</v>
      </c>
      <c r="D26" s="270"/>
      <c r="E26" s="270"/>
      <c r="F26" s="193">
        <f>IF('Input Sheet - Residential'!F26="Yes",$AL$47,0)</f>
        <v>0</v>
      </c>
      <c r="G26" s="193">
        <f>IF('Input Sheet - Residential'!G26="Yes",$AL$47,0)</f>
        <v>0</v>
      </c>
      <c r="H26" s="193">
        <f>IF('Input Sheet - Residential'!H26="Yes",$AL$47,0)</f>
        <v>0</v>
      </c>
      <c r="I26" s="193">
        <f>IF('Input Sheet - Residential'!I26="Yes",$AN$47,0)</f>
        <v>0</v>
      </c>
      <c r="J26" s="193">
        <f>IF('Input Sheet - Residential'!J26="Yes",$AN$47,0)</f>
        <v>0</v>
      </c>
      <c r="K26" s="193">
        <f>IF('Input Sheet - Residential'!K26="Yes",$AN$47,0)</f>
        <v>0</v>
      </c>
      <c r="L26" s="193">
        <f>IF('Input Sheet - Residential'!L26="Yes",$AN$47,0)</f>
        <v>0</v>
      </c>
      <c r="M26" s="193">
        <f>IF('Input Sheet - Residential'!M26="Yes",$AN$47,0)</f>
        <v>0</v>
      </c>
      <c r="N26" s="185"/>
      <c r="O26" s="185"/>
      <c r="P26" s="185"/>
      <c r="Q26" s="185"/>
      <c r="R26" s="185"/>
      <c r="S26" s="193">
        <f>IF('Input Sheet - Residential'!S26="Yes",$AN$47,0)</f>
        <v>0</v>
      </c>
      <c r="T26" s="193">
        <f>IF('Input Sheet - Residential'!T26="Yes",$AN$47,0)</f>
        <v>0</v>
      </c>
      <c r="U26" s="193">
        <f>IF('Input Sheet - Residential'!U26="Yes",$AN$47,0)</f>
        <v>0</v>
      </c>
      <c r="V26" s="271"/>
      <c r="W26" s="188"/>
      <c r="X26" s="188"/>
      <c r="Y26" s="188"/>
      <c r="Z26" s="199"/>
      <c r="AA26" s="199"/>
      <c r="AB26" s="200"/>
      <c r="AC26" s="188"/>
      <c r="AD26" s="188"/>
      <c r="AE26" s="199"/>
      <c r="AF26" s="199"/>
    </row>
    <row r="27" spans="2:49">
      <c r="B27" s="189"/>
      <c r="C27" s="183" t="s">
        <v>85</v>
      </c>
      <c r="D27" s="270"/>
      <c r="E27" s="270"/>
      <c r="F27" s="193">
        <f>IF('Input Sheet - Residential'!F27="Yes",$AL$47,0)</f>
        <v>0</v>
      </c>
      <c r="G27" s="193">
        <f>IF('Input Sheet - Residential'!G27="Yes",$AL$47,0)</f>
        <v>0</v>
      </c>
      <c r="H27" s="193">
        <f>IF('Input Sheet - Residential'!H27="Yes",$AL$47,0)</f>
        <v>0</v>
      </c>
      <c r="I27" s="193">
        <f>IF('Input Sheet - Residential'!I27="Yes",$AN$47,0)</f>
        <v>0</v>
      </c>
      <c r="J27" s="193">
        <f>IF('Input Sheet - Residential'!J27="Yes",$AN$47,0)</f>
        <v>0</v>
      </c>
      <c r="K27" s="193">
        <f>IF('Input Sheet - Residential'!K27="Yes",$AN$47,0)</f>
        <v>0</v>
      </c>
      <c r="L27" s="193">
        <f>IF('Input Sheet - Residential'!L27="Yes",$AN$47,0)</f>
        <v>0</v>
      </c>
      <c r="M27" s="193">
        <f>IF('Input Sheet - Residential'!M27="Yes",$AN$47,0)</f>
        <v>0</v>
      </c>
      <c r="N27" s="185"/>
      <c r="O27" s="185"/>
      <c r="P27" s="185"/>
      <c r="Q27" s="185"/>
      <c r="R27" s="185"/>
      <c r="S27" s="193">
        <f>IF('Input Sheet - Residential'!S27="Yes",$AN$47,0)</f>
        <v>0</v>
      </c>
      <c r="T27" s="193">
        <f>IF('Input Sheet - Residential'!T27="Yes",$AN$47,0)</f>
        <v>0</v>
      </c>
      <c r="U27" s="193">
        <f>IF('Input Sheet - Residential'!U27="Yes",$AN$47,0)</f>
        <v>0</v>
      </c>
      <c r="V27" s="271"/>
      <c r="W27" s="191"/>
      <c r="X27" s="191"/>
      <c r="Y27" s="191"/>
      <c r="Z27" s="201"/>
      <c r="AA27" s="201"/>
      <c r="AB27" s="202"/>
      <c r="AC27" s="191"/>
      <c r="AD27" s="191"/>
      <c r="AE27" s="201"/>
      <c r="AF27" s="201"/>
      <c r="AN27" s="149"/>
      <c r="AP27" s="149"/>
      <c r="AR27" s="149"/>
      <c r="AT27" s="149"/>
    </row>
    <row r="28" spans="2:49">
      <c r="B28" s="203" t="s">
        <v>71</v>
      </c>
      <c r="C28" s="183" t="s">
        <v>18</v>
      </c>
      <c r="D28" s="270"/>
      <c r="E28" s="270"/>
      <c r="F28" s="193">
        <f>IF('Input Sheet - Residential'!F28="Yes",$AL$48,0)</f>
        <v>0</v>
      </c>
      <c r="G28" s="193">
        <f>IF('Input Sheet - Residential'!G28="Yes",$AL$48,0)</f>
        <v>0</v>
      </c>
      <c r="H28" s="193">
        <f>IF('Input Sheet - Residential'!H28="Yes",$AL$48,0)</f>
        <v>0</v>
      </c>
      <c r="I28" s="193">
        <f>IF('Input Sheet - Residential'!I28="Yes",$AN$48,0)</f>
        <v>0</v>
      </c>
      <c r="J28" s="193">
        <f>IF('Input Sheet - Residential'!J28="Yes",$AN$48,0)</f>
        <v>0</v>
      </c>
      <c r="K28" s="193">
        <f>IF('Input Sheet - Residential'!K28="Yes",$AN$48,0)</f>
        <v>0</v>
      </c>
      <c r="L28" s="193">
        <f>IF('Input Sheet - Residential'!L28="Yes",$AN$48,0)</f>
        <v>0</v>
      </c>
      <c r="M28" s="193">
        <f>IF('Input Sheet - Residential'!M28="Yes",$AN$48,0)</f>
        <v>0</v>
      </c>
      <c r="N28" s="185"/>
      <c r="O28" s="185"/>
      <c r="P28" s="185"/>
      <c r="Q28" s="185"/>
      <c r="R28" s="185"/>
      <c r="S28" s="193">
        <f>IF('Input Sheet - Residential'!S28="Yes",$AN$48,0)</f>
        <v>0</v>
      </c>
      <c r="T28" s="193">
        <f>IF('Input Sheet - Residential'!T28="Yes",$AN$48,0)</f>
        <v>0</v>
      </c>
      <c r="U28" s="193">
        <f>IF('Input Sheet - Residential'!U28="Yes",$AN$48,0)</f>
        <v>0</v>
      </c>
      <c r="V28" s="271"/>
      <c r="W28" s="195">
        <f>COUNT(F28:H31,F34:H35)</f>
        <v>18</v>
      </c>
      <c r="X28" s="195">
        <f>SUM(F28:H31,F34:H35)</f>
        <v>0</v>
      </c>
      <c r="Y28" s="196">
        <f>AL19</f>
        <v>33</v>
      </c>
      <c r="Z28" s="197">
        <f>X28/Y28</f>
        <v>0</v>
      </c>
      <c r="AA28" s="197">
        <f>AM19/AI21</f>
        <v>0.23375000000000001</v>
      </c>
      <c r="AB28" s="198">
        <f>COUNT(I28:M31,I34:M35,S28:U31,S34:U35)</f>
        <v>48</v>
      </c>
      <c r="AC28" s="195">
        <f>SUM(I28:M31,I34:M35,S28:U31,S34:U35)</f>
        <v>0</v>
      </c>
      <c r="AD28" s="196">
        <f>AL20</f>
        <v>6</v>
      </c>
      <c r="AE28" s="197">
        <f>AC28/AD28</f>
        <v>0</v>
      </c>
      <c r="AF28" s="197">
        <f>AM20/AI21</f>
        <v>1.7500000000000002E-2</v>
      </c>
    </row>
    <row r="29" spans="2:49">
      <c r="B29" s="203"/>
      <c r="C29" s="183" t="s">
        <v>19</v>
      </c>
      <c r="D29" s="270"/>
      <c r="E29" s="270"/>
      <c r="F29" s="193">
        <f>IF('Input Sheet - Residential'!F29="Yes",$AL$48,0)</f>
        <v>0</v>
      </c>
      <c r="G29" s="193">
        <f>IF('Input Sheet - Residential'!G29="Yes",$AL$48,0)</f>
        <v>0</v>
      </c>
      <c r="H29" s="193">
        <f>IF('Input Sheet - Residential'!H29="Yes",$AL$48,0)</f>
        <v>0</v>
      </c>
      <c r="I29" s="193">
        <f>IF('Input Sheet - Residential'!I29="Yes",$AN$48,0)</f>
        <v>0</v>
      </c>
      <c r="J29" s="193">
        <f>IF('Input Sheet - Residential'!J29="Yes",$AN$48,0)</f>
        <v>0</v>
      </c>
      <c r="K29" s="193">
        <f>IF('Input Sheet - Residential'!K29="Yes",$AN$48,0)</f>
        <v>0</v>
      </c>
      <c r="L29" s="193">
        <f>IF('Input Sheet - Residential'!L29="Yes",$AN$48,0)</f>
        <v>0</v>
      </c>
      <c r="M29" s="193">
        <f>IF('Input Sheet - Residential'!M29="Yes",$AN$48,0)</f>
        <v>0</v>
      </c>
      <c r="N29" s="185"/>
      <c r="O29" s="185"/>
      <c r="P29" s="185"/>
      <c r="Q29" s="185"/>
      <c r="R29" s="185"/>
      <c r="S29" s="193">
        <f>IF('Input Sheet - Residential'!S29="Yes",$AN$48,0)</f>
        <v>0</v>
      </c>
      <c r="T29" s="193">
        <f>IF('Input Sheet - Residential'!T29="Yes",$AN$48,0)</f>
        <v>0</v>
      </c>
      <c r="U29" s="193">
        <f>IF('Input Sheet - Residential'!U29="Yes",$AN$48,0)</f>
        <v>0</v>
      </c>
      <c r="V29" s="271"/>
      <c r="W29" s="188"/>
      <c r="X29" s="188"/>
      <c r="Y29" s="188"/>
      <c r="Z29" s="199"/>
      <c r="AA29" s="199"/>
      <c r="AB29" s="200"/>
      <c r="AC29" s="188"/>
      <c r="AD29" s="188"/>
      <c r="AE29" s="199"/>
      <c r="AF29" s="199"/>
      <c r="AP29" s="50"/>
    </row>
    <row r="30" spans="2:49">
      <c r="B30" s="203"/>
      <c r="C30" s="183" t="s">
        <v>20</v>
      </c>
      <c r="D30" s="270"/>
      <c r="E30" s="270"/>
      <c r="F30" s="193">
        <f>IF('Input Sheet - Residential'!F30="Yes",$AL$48,0)</f>
        <v>0</v>
      </c>
      <c r="G30" s="193">
        <f>IF('Input Sheet - Residential'!G30="Yes",$AL$48,0)</f>
        <v>0</v>
      </c>
      <c r="H30" s="193">
        <f>IF('Input Sheet - Residential'!H30="Yes",$AL$48,0)</f>
        <v>0</v>
      </c>
      <c r="I30" s="193">
        <f>IF('Input Sheet - Residential'!I30="Yes",$AN$48,0)</f>
        <v>0</v>
      </c>
      <c r="J30" s="193">
        <f>IF('Input Sheet - Residential'!J30="Yes",$AN$48,0)</f>
        <v>0</v>
      </c>
      <c r="K30" s="193">
        <f>IF('Input Sheet - Residential'!K30="Yes",$AN$48,0)</f>
        <v>0</v>
      </c>
      <c r="L30" s="193">
        <f>IF('Input Sheet - Residential'!L30="Yes",$AN$48,0)</f>
        <v>0</v>
      </c>
      <c r="M30" s="193">
        <f>IF('Input Sheet - Residential'!M30="Yes",$AN$48,0)</f>
        <v>0</v>
      </c>
      <c r="N30" s="185"/>
      <c r="O30" s="185"/>
      <c r="P30" s="185"/>
      <c r="Q30" s="185"/>
      <c r="R30" s="185"/>
      <c r="S30" s="193">
        <f>IF('Input Sheet - Residential'!S30="Yes",$AN$48,0)</f>
        <v>0</v>
      </c>
      <c r="T30" s="193">
        <f>IF('Input Sheet - Residential'!T30="Yes",$AN$48,0)</f>
        <v>0</v>
      </c>
      <c r="U30" s="193">
        <f>IF('Input Sheet - Residential'!U30="Yes",$AN$48,0)</f>
        <v>0</v>
      </c>
      <c r="V30" s="271"/>
      <c r="W30" s="188"/>
      <c r="X30" s="188"/>
      <c r="Y30" s="188"/>
      <c r="Z30" s="199"/>
      <c r="AA30" s="199"/>
      <c r="AB30" s="200"/>
      <c r="AC30" s="188"/>
      <c r="AD30" s="188"/>
      <c r="AE30" s="199"/>
      <c r="AF30" s="199"/>
      <c r="AN30" s="49"/>
      <c r="AP30" s="49"/>
      <c r="AR30" s="49"/>
      <c r="AT30" s="49"/>
    </row>
    <row r="31" spans="2:49">
      <c r="B31" s="203"/>
      <c r="C31" s="183" t="s">
        <v>21</v>
      </c>
      <c r="D31" s="270"/>
      <c r="E31" s="270"/>
      <c r="F31" s="193">
        <f>IF('Input Sheet - Residential'!F31="Yes",$AL$48,0)</f>
        <v>0</v>
      </c>
      <c r="G31" s="193">
        <f>IF('Input Sheet - Residential'!G31="Yes",$AL$48,0)</f>
        <v>0</v>
      </c>
      <c r="H31" s="193">
        <f>IF('Input Sheet - Residential'!H31="Yes",$AL$48,0)</f>
        <v>0</v>
      </c>
      <c r="I31" s="193">
        <f>IF('Input Sheet - Residential'!I31="Yes",$AN$48,0)</f>
        <v>0</v>
      </c>
      <c r="J31" s="193">
        <f>IF('Input Sheet - Residential'!J31="Yes",$AN$48,0)</f>
        <v>0</v>
      </c>
      <c r="K31" s="193">
        <f>IF('Input Sheet - Residential'!K31="Yes",$AN$48,0)</f>
        <v>0</v>
      </c>
      <c r="L31" s="193">
        <f>IF('Input Sheet - Residential'!L31="Yes",$AN$48,0)</f>
        <v>0</v>
      </c>
      <c r="M31" s="193">
        <f>IF('Input Sheet - Residential'!M31="Yes",$AN$48,0)</f>
        <v>0</v>
      </c>
      <c r="N31" s="185"/>
      <c r="O31" s="185"/>
      <c r="P31" s="185"/>
      <c r="Q31" s="185"/>
      <c r="R31" s="185"/>
      <c r="S31" s="193">
        <f>IF('Input Sheet - Residential'!S31="Yes",$AN$48,0)</f>
        <v>0</v>
      </c>
      <c r="T31" s="193">
        <f>IF('Input Sheet - Residential'!T31="Yes",$AN$48,0)</f>
        <v>0</v>
      </c>
      <c r="U31" s="193">
        <f>IF('Input Sheet - Residential'!U31="Yes",$AN$48,0)</f>
        <v>0</v>
      </c>
      <c r="V31" s="271"/>
      <c r="W31" s="191"/>
      <c r="X31" s="191"/>
      <c r="Y31" s="191"/>
      <c r="Z31" s="201"/>
      <c r="AA31" s="201"/>
      <c r="AB31" s="202"/>
      <c r="AC31" s="191"/>
      <c r="AD31" s="191"/>
      <c r="AE31" s="201"/>
      <c r="AF31" s="201"/>
    </row>
    <row r="32" spans="2:49">
      <c r="B32" s="203"/>
      <c r="C32" s="183" t="s">
        <v>22</v>
      </c>
      <c r="D32" s="270"/>
      <c r="E32" s="270"/>
      <c r="F32" s="193">
        <f>IF('Input Sheet - Residential'!F32="Yes",$AL$49,0)</f>
        <v>0</v>
      </c>
      <c r="G32" s="193">
        <f>IF('Input Sheet - Residential'!G32="Yes",$AL$49,0)</f>
        <v>0</v>
      </c>
      <c r="H32" s="193">
        <f>IF('Input Sheet - Residential'!H32="Yes",$AL$49,0)</f>
        <v>0</v>
      </c>
      <c r="I32" s="193">
        <f>IF('Input Sheet - Residential'!I32="Yes",$AN$49,0)</f>
        <v>0</v>
      </c>
      <c r="J32" s="193">
        <f>IF('Input Sheet - Residential'!J32="Yes",$AN$49,0)</f>
        <v>0</v>
      </c>
      <c r="K32" s="193">
        <f>IF('Input Sheet - Residential'!K32="Yes",$AN$49,0)</f>
        <v>0</v>
      </c>
      <c r="L32" s="193">
        <f>IF('Input Sheet - Residential'!L32="Yes",$AN$49,0)</f>
        <v>0</v>
      </c>
      <c r="M32" s="193">
        <f>IF('Input Sheet - Residential'!M32="Yes",$AN$49,0)</f>
        <v>0</v>
      </c>
      <c r="N32" s="185"/>
      <c r="O32" s="185"/>
      <c r="P32" s="185"/>
      <c r="Q32" s="185"/>
      <c r="R32" s="185"/>
      <c r="S32" s="193">
        <f>IF('Input Sheet - Residential'!S32="Yes",$AN$49,0)</f>
        <v>0</v>
      </c>
      <c r="T32" s="193">
        <f>IF('Input Sheet - Residential'!T32="Yes",$AN$49,0)</f>
        <v>0</v>
      </c>
      <c r="U32" s="193">
        <f>IF('Input Sheet - Residential'!U32="Yes",$AN$49,0)</f>
        <v>0</v>
      </c>
      <c r="V32" s="271"/>
      <c r="W32" s="188">
        <f>COUNT(F32:H33)</f>
        <v>6</v>
      </c>
      <c r="X32" s="188">
        <f>SUM(F32:H33)</f>
        <v>0</v>
      </c>
      <c r="Y32" s="204">
        <f>AN19</f>
        <v>18</v>
      </c>
      <c r="Z32" s="199">
        <f>X32/Y32</f>
        <v>0</v>
      </c>
      <c r="AA32" s="199">
        <f>AO19/AI21</f>
        <v>0.1275</v>
      </c>
      <c r="AB32" s="200">
        <f>COUNT(I32:M33,S32:U33)</f>
        <v>16</v>
      </c>
      <c r="AC32" s="200">
        <f>SUM(I32:M33,S32:U33)</f>
        <v>0</v>
      </c>
      <c r="AD32" s="200">
        <f>AN20</f>
        <v>34</v>
      </c>
      <c r="AE32" s="199">
        <f>AC32/AD32</f>
        <v>0</v>
      </c>
      <c r="AF32" s="199">
        <f>AO20/AI21</f>
        <v>9.9166666666666667E-2</v>
      </c>
    </row>
    <row r="33" spans="2:45">
      <c r="B33" s="203"/>
      <c r="C33" s="183" t="s">
        <v>23</v>
      </c>
      <c r="D33" s="270"/>
      <c r="E33" s="270"/>
      <c r="F33" s="193">
        <f>IF('Input Sheet - Residential'!F33="Yes",$AL$49,0)</f>
        <v>0</v>
      </c>
      <c r="G33" s="193">
        <f>IF('Input Sheet - Residential'!G33="Yes",$AL$49,0)</f>
        <v>0</v>
      </c>
      <c r="H33" s="193">
        <f>IF('Input Sheet - Residential'!H33="Yes",$AL$49,0)</f>
        <v>0</v>
      </c>
      <c r="I33" s="193">
        <f>IF('Input Sheet - Residential'!I33="Yes",$AN$49,0)</f>
        <v>0</v>
      </c>
      <c r="J33" s="193">
        <f>IF('Input Sheet - Residential'!J33="Yes",$AN$49,0)</f>
        <v>0</v>
      </c>
      <c r="K33" s="193">
        <f>IF('Input Sheet - Residential'!K33="Yes",$AN$49,0)</f>
        <v>0</v>
      </c>
      <c r="L33" s="193">
        <f>IF('Input Sheet - Residential'!L33="Yes",$AN$49,0)</f>
        <v>0</v>
      </c>
      <c r="M33" s="193">
        <f>IF('Input Sheet - Residential'!M33="Yes",$AN$49,0)</f>
        <v>0</v>
      </c>
      <c r="N33" s="185"/>
      <c r="O33" s="185"/>
      <c r="P33" s="185"/>
      <c r="Q33" s="185"/>
      <c r="R33" s="185"/>
      <c r="S33" s="193">
        <f>IF('Input Sheet - Residential'!S33="Yes",$AN$49,0)</f>
        <v>0</v>
      </c>
      <c r="T33" s="193">
        <f>IF('Input Sheet - Residential'!T33="Yes",$AN$49,0)</f>
        <v>0</v>
      </c>
      <c r="U33" s="193">
        <f>IF('Input Sheet - Residential'!U33="Yes",$AN$49,0)</f>
        <v>0</v>
      </c>
      <c r="V33" s="271"/>
      <c r="W33" s="191"/>
      <c r="X33" s="191"/>
      <c r="Y33" s="191"/>
      <c r="Z33" s="201"/>
      <c r="AA33" s="201"/>
      <c r="AB33" s="202"/>
      <c r="AC33" s="202"/>
      <c r="AD33" s="202"/>
      <c r="AE33" s="201"/>
      <c r="AF33" s="201"/>
    </row>
    <row r="34" spans="2:45">
      <c r="B34" s="203"/>
      <c r="C34" s="183" t="s">
        <v>57</v>
      </c>
      <c r="D34" s="270"/>
      <c r="E34" s="270"/>
      <c r="F34" s="193">
        <f>IF('Input Sheet - Residential'!F34="Yes",$AL$48,0)</f>
        <v>0</v>
      </c>
      <c r="G34" s="193">
        <f>IF('Input Sheet - Residential'!G34="Yes",$AL$48,0)</f>
        <v>0</v>
      </c>
      <c r="H34" s="193">
        <f>IF('Input Sheet - Residential'!H34="Yes",$AL$48,0)</f>
        <v>0</v>
      </c>
      <c r="I34" s="193">
        <f>IF('Input Sheet - Residential'!I34="Yes",$AN$48,0)</f>
        <v>0</v>
      </c>
      <c r="J34" s="193">
        <f>IF('Input Sheet - Residential'!J34="Yes",$AN$48,0)</f>
        <v>0</v>
      </c>
      <c r="K34" s="193">
        <f>IF('Input Sheet - Residential'!K34="Yes",$AN$48,0)</f>
        <v>0</v>
      </c>
      <c r="L34" s="193">
        <f>IF('Input Sheet - Residential'!L34="Yes",$AN$48,0)</f>
        <v>0</v>
      </c>
      <c r="M34" s="193">
        <f>IF('Input Sheet - Residential'!M34="Yes",$AN$48,0)</f>
        <v>0</v>
      </c>
      <c r="N34" s="185"/>
      <c r="O34" s="185"/>
      <c r="P34" s="185"/>
      <c r="Q34" s="185"/>
      <c r="R34" s="185"/>
      <c r="S34" s="193">
        <f>IF('Input Sheet - Residential'!S34="Yes",$AN$48,0)</f>
        <v>0</v>
      </c>
      <c r="T34" s="193">
        <f>IF('Input Sheet - Residential'!T34="Yes",$AN$48,0)</f>
        <v>0</v>
      </c>
      <c r="U34" s="193">
        <f>IF('Input Sheet - Residential'!U34="Yes",$AN$48,0)</f>
        <v>0</v>
      </c>
      <c r="V34" s="271"/>
      <c r="W34" s="206">
        <f t="shared" ref="W34:AD34" si="0">W28</f>
        <v>18</v>
      </c>
      <c r="X34" s="206">
        <f t="shared" si="0"/>
        <v>0</v>
      </c>
      <c r="Y34" s="206">
        <f t="shared" si="0"/>
        <v>33</v>
      </c>
      <c r="Z34" s="207">
        <f t="shared" si="0"/>
        <v>0</v>
      </c>
      <c r="AA34" s="208">
        <f t="shared" si="0"/>
        <v>0.23375000000000001</v>
      </c>
      <c r="AB34" s="209">
        <f t="shared" si="0"/>
        <v>48</v>
      </c>
      <c r="AC34" s="209">
        <f t="shared" si="0"/>
        <v>0</v>
      </c>
      <c r="AD34" s="209">
        <f t="shared" si="0"/>
        <v>6</v>
      </c>
      <c r="AE34" s="208">
        <f>AE28</f>
        <v>0</v>
      </c>
      <c r="AF34" s="208">
        <f>AF28</f>
        <v>1.7500000000000002E-2</v>
      </c>
      <c r="AM34" s="49"/>
      <c r="AN34" s="49"/>
      <c r="AO34" s="49"/>
      <c r="AP34" s="49"/>
      <c r="AQ34" s="49"/>
      <c r="AR34" s="49"/>
      <c r="AS34" s="49"/>
    </row>
    <row r="35" spans="2:45">
      <c r="B35" s="203"/>
      <c r="C35" s="183" t="s">
        <v>24</v>
      </c>
      <c r="D35" s="270"/>
      <c r="E35" s="270"/>
      <c r="F35" s="193">
        <f>IF('Input Sheet - Residential'!F35="Yes",$AL$48,0)</f>
        <v>0</v>
      </c>
      <c r="G35" s="193">
        <f>IF('Input Sheet - Residential'!G35="Yes",$AL$48,0)</f>
        <v>0</v>
      </c>
      <c r="H35" s="193">
        <f>IF('Input Sheet - Residential'!H35="Yes",$AL$48,0)</f>
        <v>0</v>
      </c>
      <c r="I35" s="193">
        <f>IF('Input Sheet - Residential'!I35="Yes",$AN$48,0)</f>
        <v>0</v>
      </c>
      <c r="J35" s="193">
        <f>IF('Input Sheet - Residential'!J35="Yes",$AN$48,0)</f>
        <v>0</v>
      </c>
      <c r="K35" s="193">
        <f>IF('Input Sheet - Residential'!K35="Yes",$AN$48,0)</f>
        <v>0</v>
      </c>
      <c r="L35" s="193">
        <f>IF('Input Sheet - Residential'!L35="Yes",$AN$48,0)</f>
        <v>0</v>
      </c>
      <c r="M35" s="193">
        <f>IF('Input Sheet - Residential'!M35="Yes",$AN$48,0)</f>
        <v>0</v>
      </c>
      <c r="N35" s="185"/>
      <c r="O35" s="185"/>
      <c r="P35" s="185"/>
      <c r="Q35" s="185"/>
      <c r="R35" s="185"/>
      <c r="S35" s="193">
        <f>IF('Input Sheet - Residential'!S35="Yes",$AN$48,0)</f>
        <v>0</v>
      </c>
      <c r="T35" s="193">
        <f>IF('Input Sheet - Residential'!T35="Yes",$AN$48,0)</f>
        <v>0</v>
      </c>
      <c r="U35" s="193">
        <f>IF('Input Sheet - Residential'!U35="Yes",$AN$48,0)</f>
        <v>0</v>
      </c>
      <c r="V35" s="271"/>
      <c r="W35" s="211"/>
      <c r="X35" s="211"/>
      <c r="Y35" s="211"/>
      <c r="Z35" s="211"/>
      <c r="AA35" s="212"/>
      <c r="AB35" s="213"/>
      <c r="AC35" s="213"/>
      <c r="AD35" s="213"/>
      <c r="AE35" s="212"/>
      <c r="AF35" s="212"/>
      <c r="AM35" s="49"/>
      <c r="AN35" s="49"/>
      <c r="AO35" s="49"/>
      <c r="AP35" s="49"/>
      <c r="AQ35" s="49"/>
      <c r="AR35" s="49"/>
      <c r="AS35" s="49"/>
    </row>
    <row r="36" spans="2:45">
      <c r="B36" s="203"/>
      <c r="C36" s="183" t="s">
        <v>31</v>
      </c>
      <c r="D36" s="270"/>
      <c r="E36" s="270"/>
      <c r="F36" s="193">
        <f>IF('Input Sheet - Residential'!F36="Yes",$AL$50,0)</f>
        <v>0</v>
      </c>
      <c r="G36" s="193">
        <f>IF('Input Sheet - Residential'!G36="Yes",$AL$50,0)</f>
        <v>0</v>
      </c>
      <c r="H36" s="193">
        <f>IF('Input Sheet - Residential'!H36="Yes",$AL$50,0)</f>
        <v>0</v>
      </c>
      <c r="I36" s="193">
        <f>IF('Input Sheet - Residential'!I36="Yes",$AN$50,0)</f>
        <v>0</v>
      </c>
      <c r="J36" s="193">
        <f>IF('Input Sheet - Residential'!J36="Yes",$AN$50,0)</f>
        <v>0</v>
      </c>
      <c r="K36" s="193">
        <f>IF('Input Sheet - Residential'!K36="Yes",$AN$50,0)</f>
        <v>0</v>
      </c>
      <c r="L36" s="193">
        <f>IF('Input Sheet - Residential'!L36="Yes",$AN$50,0)</f>
        <v>0</v>
      </c>
      <c r="M36" s="193">
        <f>IF('Input Sheet - Residential'!M36="Yes",$AN$50,0)</f>
        <v>0</v>
      </c>
      <c r="N36" s="185"/>
      <c r="O36" s="185"/>
      <c r="P36" s="185"/>
      <c r="Q36" s="185"/>
      <c r="R36" s="185"/>
      <c r="S36" s="193">
        <f>IF('Input Sheet - Residential'!S36="Yes",$AN$50,0)</f>
        <v>0</v>
      </c>
      <c r="T36" s="193">
        <f>IF('Input Sheet - Residential'!T36="Yes",$AN$50,0)</f>
        <v>0</v>
      </c>
      <c r="U36" s="193">
        <f>IF('Input Sheet - Residential'!U36="Yes",$AN$50,0)</f>
        <v>0</v>
      </c>
      <c r="V36" s="271"/>
      <c r="W36" s="195">
        <f>COUNT(F36:H38)</f>
        <v>9</v>
      </c>
      <c r="X36" s="195">
        <f>SUM(F36:H38)</f>
        <v>0</v>
      </c>
      <c r="Y36" s="196">
        <f>AP19</f>
        <v>10</v>
      </c>
      <c r="Z36" s="197">
        <f>X36/Y36</f>
        <v>0</v>
      </c>
      <c r="AA36" s="197">
        <f>AQ19/AI21</f>
        <v>7.0833333333333331E-2</v>
      </c>
      <c r="AB36" s="195">
        <f>COUNT(I36:M38,S36:U38)</f>
        <v>24</v>
      </c>
      <c r="AC36" s="195">
        <f>SUM(I36:M38,S36:U38)</f>
        <v>0</v>
      </c>
      <c r="AD36" s="196">
        <f>AP20</f>
        <v>19</v>
      </c>
      <c r="AE36" s="197">
        <f>AC36/AD36</f>
        <v>0</v>
      </c>
      <c r="AF36" s="197">
        <f>AQ20/AI21</f>
        <v>5.541666666666667E-2</v>
      </c>
      <c r="AM36" s="49"/>
      <c r="AN36" s="49"/>
      <c r="AO36" s="49"/>
      <c r="AP36" s="49"/>
      <c r="AQ36" s="49"/>
      <c r="AR36" s="49"/>
      <c r="AS36" s="49"/>
    </row>
    <row r="37" spans="2:45">
      <c r="B37" s="203"/>
      <c r="C37" s="183" t="s">
        <v>30</v>
      </c>
      <c r="D37" s="270"/>
      <c r="E37" s="270"/>
      <c r="F37" s="193">
        <f>IF('Input Sheet - Residential'!F37="Yes",$AL$50,0)</f>
        <v>0</v>
      </c>
      <c r="G37" s="193">
        <f>IF('Input Sheet - Residential'!G37="Yes",$AL$50,0)</f>
        <v>0</v>
      </c>
      <c r="H37" s="193">
        <f>IF('Input Sheet - Residential'!H37="Yes",$AL$50,0)</f>
        <v>0</v>
      </c>
      <c r="I37" s="193">
        <f>IF('Input Sheet - Residential'!I37="Yes",$AN$50,0)</f>
        <v>0</v>
      </c>
      <c r="J37" s="193">
        <f>IF('Input Sheet - Residential'!J37="Yes",$AN$50,0)</f>
        <v>0</v>
      </c>
      <c r="K37" s="193">
        <f>IF('Input Sheet - Residential'!K37="Yes",$AN$50,0)</f>
        <v>0</v>
      </c>
      <c r="L37" s="193">
        <f>IF('Input Sheet - Residential'!L37="Yes",$AN$50,0)</f>
        <v>0</v>
      </c>
      <c r="M37" s="193">
        <f>IF('Input Sheet - Residential'!M37="Yes",$AN$50,0)</f>
        <v>0</v>
      </c>
      <c r="N37" s="185"/>
      <c r="O37" s="185"/>
      <c r="P37" s="185"/>
      <c r="Q37" s="185"/>
      <c r="R37" s="185"/>
      <c r="S37" s="193">
        <f>IF('Input Sheet - Residential'!S37="Yes",$AN$50,0)</f>
        <v>0</v>
      </c>
      <c r="T37" s="193">
        <f>IF('Input Sheet - Residential'!T37="Yes",$AN$50,0)</f>
        <v>0</v>
      </c>
      <c r="U37" s="193">
        <f>IF('Input Sheet - Residential'!U37="Yes",$AN$50,0)</f>
        <v>0</v>
      </c>
      <c r="V37" s="271"/>
      <c r="W37" s="188"/>
      <c r="X37" s="188"/>
      <c r="Y37" s="188"/>
      <c r="Z37" s="199"/>
      <c r="AA37" s="199"/>
      <c r="AB37" s="188"/>
      <c r="AC37" s="188"/>
      <c r="AD37" s="188"/>
      <c r="AE37" s="199"/>
      <c r="AF37" s="199"/>
    </row>
    <row r="38" spans="2:45">
      <c r="B38" s="203"/>
      <c r="C38" s="183" t="s">
        <v>29</v>
      </c>
      <c r="D38" s="270"/>
      <c r="E38" s="270"/>
      <c r="F38" s="193">
        <f>IF('Input Sheet - Residential'!F38="Yes",$AL$50,0)</f>
        <v>0</v>
      </c>
      <c r="G38" s="193">
        <f>IF('Input Sheet - Residential'!G38="Yes",$AL$50,0)</f>
        <v>0</v>
      </c>
      <c r="H38" s="193">
        <f>IF('Input Sheet - Residential'!H38="Yes",$AL$50,0)</f>
        <v>0</v>
      </c>
      <c r="I38" s="193">
        <f>IF('Input Sheet - Residential'!I38="Yes",$AN$50,0)</f>
        <v>0</v>
      </c>
      <c r="J38" s="193">
        <f>IF('Input Sheet - Residential'!J38="Yes",$AN$50,0)</f>
        <v>0</v>
      </c>
      <c r="K38" s="193">
        <f>IF('Input Sheet - Residential'!K38="Yes",$AN$50,0)</f>
        <v>0</v>
      </c>
      <c r="L38" s="193">
        <f>IF('Input Sheet - Residential'!L38="Yes",$AN$50,0)</f>
        <v>0</v>
      </c>
      <c r="M38" s="193">
        <f>IF('Input Sheet - Residential'!M38="Yes",$AN$50,0)</f>
        <v>0</v>
      </c>
      <c r="N38" s="185"/>
      <c r="O38" s="185"/>
      <c r="P38" s="185"/>
      <c r="Q38" s="185"/>
      <c r="R38" s="185"/>
      <c r="S38" s="193">
        <f>IF('Input Sheet - Residential'!S38="Yes",$AN$50,0)</f>
        <v>0</v>
      </c>
      <c r="T38" s="193">
        <f>IF('Input Sheet - Residential'!T38="Yes",$AN$50,0)</f>
        <v>0</v>
      </c>
      <c r="U38" s="193">
        <f>IF('Input Sheet - Residential'!U38="Yes",$AN$50,0)</f>
        <v>0</v>
      </c>
      <c r="V38" s="271"/>
      <c r="W38" s="191"/>
      <c r="X38" s="191"/>
      <c r="Y38" s="191"/>
      <c r="Z38" s="201"/>
      <c r="AA38" s="201"/>
      <c r="AB38" s="191"/>
      <c r="AC38" s="191"/>
      <c r="AD38" s="191"/>
      <c r="AE38" s="201"/>
      <c r="AF38" s="201"/>
    </row>
    <row r="39" spans="2:45" ht="30.6">
      <c r="B39" s="214" t="s">
        <v>73</v>
      </c>
      <c r="C39" s="183" t="s">
        <v>25</v>
      </c>
      <c r="D39" s="270"/>
      <c r="E39" s="270"/>
      <c r="F39" s="193">
        <f>IF('Input Sheet - Residential'!F39="Yes",$AL$51,0)</f>
        <v>0</v>
      </c>
      <c r="G39" s="193">
        <f>IF('Input Sheet - Residential'!G39="Yes",$AL$51,0)</f>
        <v>0</v>
      </c>
      <c r="H39" s="193">
        <f>IF('Input Sheet - Residential'!H39="Yes",$AL$51,0)</f>
        <v>0</v>
      </c>
      <c r="I39" s="193">
        <f>IF('Input Sheet - Residential'!I39="Yes",$AN$51,0)</f>
        <v>0</v>
      </c>
      <c r="J39" s="193">
        <f>IF('Input Sheet - Residential'!J39="Yes",$AN$51,0)</f>
        <v>0</v>
      </c>
      <c r="K39" s="193">
        <f>IF('Input Sheet - Residential'!K39="Yes",$AN$51,0)</f>
        <v>0</v>
      </c>
      <c r="L39" s="193">
        <f>IF('Input Sheet - Residential'!L39="Yes",$AN$51,0)</f>
        <v>0</v>
      </c>
      <c r="M39" s="193">
        <f>IF('Input Sheet - Residential'!M39="Yes",$AN$51,0)</f>
        <v>0</v>
      </c>
      <c r="N39" s="185"/>
      <c r="O39" s="185"/>
      <c r="P39" s="185"/>
      <c r="Q39" s="270"/>
      <c r="R39" s="185"/>
      <c r="S39" s="193">
        <f>IF('Input Sheet - Residential'!S39="Yes",$AN$51,0)</f>
        <v>0</v>
      </c>
      <c r="T39" s="193">
        <f>IF('Input Sheet - Residential'!T39="Yes",$AN$51,0)</f>
        <v>0</v>
      </c>
      <c r="U39" s="193">
        <f>IF('Input Sheet - Residential'!U39="Yes",$AN$51,0)</f>
        <v>0</v>
      </c>
      <c r="V39" s="271"/>
      <c r="W39" s="215">
        <f>COUNT(F39:H39)</f>
        <v>3</v>
      </c>
      <c r="X39" s="215">
        <f>SUM(F39:H39)</f>
        <v>0</v>
      </c>
      <c r="Y39" s="216">
        <f>AR19</f>
        <v>1</v>
      </c>
      <c r="Z39" s="217">
        <f>X39/Y39</f>
        <v>0</v>
      </c>
      <c r="AA39" s="217">
        <f>AS19/AI21</f>
        <v>7.083333333333333E-3</v>
      </c>
      <c r="AB39" s="215">
        <f>COUNT(I39:M39,S39:U39)</f>
        <v>8</v>
      </c>
      <c r="AC39" s="215">
        <f>SUM(I39:M39,S39:U39)</f>
        <v>0</v>
      </c>
      <c r="AD39" s="216">
        <f>AR20</f>
        <v>3</v>
      </c>
      <c r="AE39" s="217">
        <f>AC39/AD39</f>
        <v>0</v>
      </c>
      <c r="AF39" s="217">
        <f>AS20/AI21</f>
        <v>8.7500000000000008E-3</v>
      </c>
      <c r="AM39" s="218"/>
      <c r="AN39" s="218"/>
      <c r="AO39" s="218"/>
      <c r="AP39" s="218"/>
      <c r="AQ39" s="218"/>
      <c r="AR39" s="218"/>
      <c r="AS39" s="218"/>
    </row>
    <row r="40" spans="2:45">
      <c r="B40" s="203" t="s">
        <v>78</v>
      </c>
      <c r="C40" s="183" t="s">
        <v>26</v>
      </c>
      <c r="D40" s="224"/>
      <c r="E40" s="224"/>
      <c r="F40" s="224"/>
      <c r="G40" s="224"/>
      <c r="H40" s="224"/>
      <c r="I40" s="224"/>
      <c r="J40" s="224"/>
      <c r="K40" s="224"/>
      <c r="L40" s="224"/>
      <c r="M40" s="224"/>
      <c r="N40" s="270"/>
      <c r="O40" s="270"/>
      <c r="P40" s="270"/>
      <c r="Q40" s="222"/>
      <c r="R40" s="223"/>
      <c r="S40" s="224"/>
      <c r="T40" s="224"/>
      <c r="U40" s="224"/>
      <c r="V40" s="225"/>
      <c r="W40" s="215" t="s">
        <v>102</v>
      </c>
      <c r="X40" s="215" t="s">
        <v>102</v>
      </c>
      <c r="Y40" s="215" t="s">
        <v>102</v>
      </c>
      <c r="Z40" s="215" t="s">
        <v>102</v>
      </c>
      <c r="AA40" s="215" t="s">
        <v>102</v>
      </c>
      <c r="AB40" s="215" t="s">
        <v>102</v>
      </c>
      <c r="AC40" s="215" t="s">
        <v>102</v>
      </c>
      <c r="AD40" s="215" t="s">
        <v>102</v>
      </c>
      <c r="AE40" s="215" t="s">
        <v>102</v>
      </c>
      <c r="AF40" s="215" t="s">
        <v>102</v>
      </c>
      <c r="AM40" s="218"/>
      <c r="AN40" s="218"/>
      <c r="AO40" s="218"/>
      <c r="AP40" s="218"/>
      <c r="AQ40" s="218"/>
      <c r="AR40" s="218"/>
      <c r="AS40" s="218"/>
    </row>
    <row r="41" spans="2:45">
      <c r="B41" s="203"/>
      <c r="C41" s="183" t="s">
        <v>35</v>
      </c>
      <c r="D41" s="270"/>
      <c r="E41" s="270"/>
      <c r="F41" s="193">
        <f>IF('Input Sheet - Residential'!F41="Yes",$AL$52,0)</f>
        <v>0</v>
      </c>
      <c r="G41" s="193">
        <f>IF('Input Sheet - Residential'!G41="Yes",$AL$52,0)</f>
        <v>0</v>
      </c>
      <c r="H41" s="193">
        <f>IF('Input Sheet - Residential'!H41="Yes",$AL$52,0)</f>
        <v>0</v>
      </c>
      <c r="I41" s="193">
        <f>IF('Input Sheet - Residential'!I41="Yes",$AN$52,0)</f>
        <v>0</v>
      </c>
      <c r="J41" s="193">
        <f>IF('Input Sheet - Residential'!J41="Yes",$AN$52,0)</f>
        <v>0</v>
      </c>
      <c r="K41" s="193">
        <f>IF('Input Sheet - Residential'!K41="Yes",$AN$52,0)</f>
        <v>0</v>
      </c>
      <c r="L41" s="193">
        <f>IF('Input Sheet - Residential'!L41="Yes",$AN$52,0)</f>
        <v>0</v>
      </c>
      <c r="M41" s="193">
        <f>IF('Input Sheet - Residential'!M41="Yes",$AN$52,0)</f>
        <v>0</v>
      </c>
      <c r="N41" s="185"/>
      <c r="O41" s="185"/>
      <c r="P41" s="185"/>
      <c r="Q41" s="185"/>
      <c r="R41" s="185"/>
      <c r="S41" s="193">
        <f>IF('Input Sheet - Residential'!S41="Yes",$AN$52,0)</f>
        <v>0</v>
      </c>
      <c r="T41" s="193">
        <f>IF('Input Sheet - Residential'!T41="Yes",$AN$52,0)</f>
        <v>0</v>
      </c>
      <c r="U41" s="193">
        <f>IF('Input Sheet - Residential'!U41="Yes",$AN$52,0)</f>
        <v>0</v>
      </c>
      <c r="V41" s="271"/>
      <c r="W41" s="195">
        <f>COUNT(F41:H54)</f>
        <v>42</v>
      </c>
      <c r="X41" s="195">
        <f>SUM(F41:H54)</f>
        <v>0</v>
      </c>
      <c r="Y41" s="196">
        <f>AT19</f>
        <v>16</v>
      </c>
      <c r="Z41" s="197">
        <f>X41/Y41</f>
        <v>0</v>
      </c>
      <c r="AA41" s="197">
        <f>AU19/AI21</f>
        <v>0.11333333333333333</v>
      </c>
      <c r="AB41" s="195">
        <f>COUNT(I41:M54,S41:U54)</f>
        <v>112</v>
      </c>
      <c r="AC41" s="195">
        <f>SUM(I41:M54,S41:U54)</f>
        <v>0</v>
      </c>
      <c r="AD41" s="196">
        <f>AT20</f>
        <v>30</v>
      </c>
      <c r="AE41" s="197">
        <f>AC41/AD41</f>
        <v>0</v>
      </c>
      <c r="AF41" s="197">
        <f>AU20/AI21</f>
        <v>8.7499999999999994E-2</v>
      </c>
      <c r="AM41" s="218"/>
      <c r="AN41" s="218"/>
      <c r="AO41" s="218"/>
      <c r="AP41" s="218"/>
      <c r="AQ41" s="218"/>
      <c r="AR41" s="218"/>
      <c r="AS41" s="218"/>
    </row>
    <row r="42" spans="2:45">
      <c r="B42" s="203"/>
      <c r="C42" s="183" t="s">
        <v>36</v>
      </c>
      <c r="D42" s="270"/>
      <c r="E42" s="270"/>
      <c r="F42" s="193">
        <f>IF('Input Sheet - Residential'!F42="Yes",$AL$52,0)</f>
        <v>0</v>
      </c>
      <c r="G42" s="193">
        <f>IF('Input Sheet - Residential'!G42="Yes",$AL$52,0)</f>
        <v>0</v>
      </c>
      <c r="H42" s="193">
        <f>IF('Input Sheet - Residential'!H42="Yes",$AL$52,0)</f>
        <v>0</v>
      </c>
      <c r="I42" s="193">
        <f>IF('Input Sheet - Residential'!I42="Yes",$AN$52,0)</f>
        <v>0</v>
      </c>
      <c r="J42" s="193">
        <f>IF('Input Sheet - Residential'!J42="Yes",$AN$52,0)</f>
        <v>0</v>
      </c>
      <c r="K42" s="193">
        <f>IF('Input Sheet - Residential'!K42="Yes",$AN$52,0)</f>
        <v>0</v>
      </c>
      <c r="L42" s="193">
        <f>IF('Input Sheet - Residential'!L42="Yes",$AN$52,0)</f>
        <v>0</v>
      </c>
      <c r="M42" s="193">
        <f>IF('Input Sheet - Residential'!M42="Yes",$AN$52,0)</f>
        <v>0</v>
      </c>
      <c r="N42" s="185"/>
      <c r="O42" s="185"/>
      <c r="P42" s="185"/>
      <c r="Q42" s="185"/>
      <c r="R42" s="185"/>
      <c r="S42" s="193">
        <f>IF('Input Sheet - Residential'!S42="Yes",$AN$52,0)</f>
        <v>0</v>
      </c>
      <c r="T42" s="193">
        <f>IF('Input Sheet - Residential'!T42="Yes",$AN$52,0)</f>
        <v>0</v>
      </c>
      <c r="U42" s="193">
        <f>IF('Input Sheet - Residential'!U42="Yes",$AN$52,0)</f>
        <v>0</v>
      </c>
      <c r="V42" s="271"/>
      <c r="W42" s="188"/>
      <c r="X42" s="188"/>
      <c r="Y42" s="188"/>
      <c r="Z42" s="199"/>
      <c r="AA42" s="199"/>
      <c r="AB42" s="188"/>
      <c r="AC42" s="188"/>
      <c r="AD42" s="188"/>
      <c r="AE42" s="199"/>
      <c r="AF42" s="199"/>
      <c r="AH42" s="226"/>
    </row>
    <row r="43" spans="2:45">
      <c r="B43" s="203"/>
      <c r="C43" s="183" t="s">
        <v>38</v>
      </c>
      <c r="D43" s="270"/>
      <c r="E43" s="270"/>
      <c r="F43" s="193">
        <f>IF('Input Sheet - Residential'!F43="Yes",$AL$52,0)</f>
        <v>0</v>
      </c>
      <c r="G43" s="193">
        <f>IF('Input Sheet - Residential'!G43="Yes",$AL$52,0)</f>
        <v>0</v>
      </c>
      <c r="H43" s="193">
        <f>IF('Input Sheet - Residential'!H43="Yes",$AL$52,0)</f>
        <v>0</v>
      </c>
      <c r="I43" s="193">
        <f>IF('Input Sheet - Residential'!I43="Yes",$AN$52,0)</f>
        <v>0</v>
      </c>
      <c r="J43" s="193">
        <f>IF('Input Sheet - Residential'!J43="Yes",$AN$52,0)</f>
        <v>0</v>
      </c>
      <c r="K43" s="193">
        <f>IF('Input Sheet - Residential'!K43="Yes",$AN$52,0)</f>
        <v>0</v>
      </c>
      <c r="L43" s="193">
        <f>IF('Input Sheet - Residential'!L43="Yes",$AN$52,0)</f>
        <v>0</v>
      </c>
      <c r="M43" s="193">
        <f>IF('Input Sheet - Residential'!M43="Yes",$AN$52,0)</f>
        <v>0</v>
      </c>
      <c r="N43" s="185"/>
      <c r="O43" s="185"/>
      <c r="P43" s="185"/>
      <c r="Q43" s="185"/>
      <c r="R43" s="185"/>
      <c r="S43" s="193">
        <f>IF('Input Sheet - Residential'!S43="Yes",$AN$52,0)</f>
        <v>0</v>
      </c>
      <c r="T43" s="193">
        <f>IF('Input Sheet - Residential'!T43="Yes",$AN$52,0)</f>
        <v>0</v>
      </c>
      <c r="U43" s="193">
        <f>IF('Input Sheet - Residential'!U43="Yes",$AN$52,0)</f>
        <v>0</v>
      </c>
      <c r="V43" s="271"/>
      <c r="W43" s="188"/>
      <c r="X43" s="188"/>
      <c r="Y43" s="188"/>
      <c r="Z43" s="199"/>
      <c r="AA43" s="199"/>
      <c r="AB43" s="188"/>
      <c r="AC43" s="188"/>
      <c r="AD43" s="188"/>
      <c r="AE43" s="199"/>
      <c r="AF43" s="199"/>
      <c r="AH43" s="226"/>
    </row>
    <row r="44" spans="2:45">
      <c r="B44" s="203"/>
      <c r="C44" s="183" t="s">
        <v>40</v>
      </c>
      <c r="D44" s="270"/>
      <c r="E44" s="270"/>
      <c r="F44" s="193">
        <f>IF('Input Sheet - Residential'!F44="Yes",$AL$52,0)</f>
        <v>0</v>
      </c>
      <c r="G44" s="193">
        <f>IF('Input Sheet - Residential'!G44="Yes",$AL$52,0)</f>
        <v>0</v>
      </c>
      <c r="H44" s="193">
        <f>IF('Input Sheet - Residential'!H44="Yes",$AL$52,0)</f>
        <v>0</v>
      </c>
      <c r="I44" s="193">
        <f>IF('Input Sheet - Residential'!I44="Yes",$AN$52,0)</f>
        <v>0</v>
      </c>
      <c r="J44" s="193">
        <f>IF('Input Sheet - Residential'!J44="Yes",$AN$52,0)</f>
        <v>0</v>
      </c>
      <c r="K44" s="193">
        <f>IF('Input Sheet - Residential'!K44="Yes",$AN$52,0)</f>
        <v>0</v>
      </c>
      <c r="L44" s="193">
        <f>IF('Input Sheet - Residential'!L44="Yes",$AN$52,0)</f>
        <v>0</v>
      </c>
      <c r="M44" s="193">
        <f>IF('Input Sheet - Residential'!M44="Yes",$AN$52,0)</f>
        <v>0</v>
      </c>
      <c r="N44" s="185"/>
      <c r="O44" s="185"/>
      <c r="P44" s="185"/>
      <c r="Q44" s="185"/>
      <c r="R44" s="185"/>
      <c r="S44" s="193">
        <f>IF('Input Sheet - Residential'!S44="Yes",$AN$52,0)</f>
        <v>0</v>
      </c>
      <c r="T44" s="193">
        <f>IF('Input Sheet - Residential'!T44="Yes",$AN$52,0)</f>
        <v>0</v>
      </c>
      <c r="U44" s="193">
        <f>IF('Input Sheet - Residential'!U44="Yes",$AN$52,0)</f>
        <v>0</v>
      </c>
      <c r="V44" s="271"/>
      <c r="W44" s="188"/>
      <c r="X44" s="188"/>
      <c r="Y44" s="188"/>
      <c r="Z44" s="199"/>
      <c r="AA44" s="199"/>
      <c r="AB44" s="188"/>
      <c r="AC44" s="188"/>
      <c r="AD44" s="188"/>
      <c r="AE44" s="199"/>
      <c r="AF44" s="199"/>
    </row>
    <row r="45" spans="2:45">
      <c r="B45" s="203"/>
      <c r="C45" s="183" t="s">
        <v>39</v>
      </c>
      <c r="D45" s="270"/>
      <c r="E45" s="270"/>
      <c r="F45" s="193">
        <f>IF('Input Sheet - Residential'!F45="Yes",$AL$52,0)</f>
        <v>0</v>
      </c>
      <c r="G45" s="193">
        <f>IF('Input Sheet - Residential'!G45="Yes",$AL$52,0)</f>
        <v>0</v>
      </c>
      <c r="H45" s="193">
        <f>IF('Input Sheet - Residential'!H45="Yes",$AL$52,0)</f>
        <v>0</v>
      </c>
      <c r="I45" s="193">
        <f>IF('Input Sheet - Residential'!I45="Yes",$AN$52,0)</f>
        <v>0</v>
      </c>
      <c r="J45" s="193">
        <f>IF('Input Sheet - Residential'!J45="Yes",$AN$52,0)</f>
        <v>0</v>
      </c>
      <c r="K45" s="193">
        <f>IF('Input Sheet - Residential'!K45="Yes",$AN$52,0)</f>
        <v>0</v>
      </c>
      <c r="L45" s="193">
        <f>IF('Input Sheet - Residential'!L45="Yes",$AN$52,0)</f>
        <v>0</v>
      </c>
      <c r="M45" s="193">
        <f>IF('Input Sheet - Residential'!M45="Yes",$AN$52,0)</f>
        <v>0</v>
      </c>
      <c r="N45" s="185"/>
      <c r="O45" s="185"/>
      <c r="P45" s="185"/>
      <c r="Q45" s="185"/>
      <c r="R45" s="185"/>
      <c r="S45" s="193">
        <f>IF('Input Sheet - Residential'!S45="Yes",$AN$52,0)</f>
        <v>0</v>
      </c>
      <c r="T45" s="193">
        <f>IF('Input Sheet - Residential'!T45="Yes",$AN$52,0)</f>
        <v>0</v>
      </c>
      <c r="U45" s="193">
        <f>IF('Input Sheet - Residential'!U45="Yes",$AN$52,0)</f>
        <v>0</v>
      </c>
      <c r="V45" s="271"/>
      <c r="W45" s="188"/>
      <c r="X45" s="188"/>
      <c r="Y45" s="188"/>
      <c r="Z45" s="199"/>
      <c r="AA45" s="199"/>
      <c r="AB45" s="188"/>
      <c r="AC45" s="188"/>
      <c r="AD45" s="188"/>
      <c r="AE45" s="199"/>
      <c r="AF45" s="199"/>
    </row>
    <row r="46" spans="2:45">
      <c r="B46" s="203"/>
      <c r="C46" s="183" t="s">
        <v>37</v>
      </c>
      <c r="D46" s="270"/>
      <c r="E46" s="270"/>
      <c r="F46" s="193">
        <f>IF('Input Sheet - Residential'!F46="Yes",$AL$52,0)</f>
        <v>0</v>
      </c>
      <c r="G46" s="193">
        <f>IF('Input Sheet - Residential'!G46="Yes",$AL$52,0)</f>
        <v>0</v>
      </c>
      <c r="H46" s="193">
        <f>IF('Input Sheet - Residential'!H46="Yes",$AL$52,0)</f>
        <v>0</v>
      </c>
      <c r="I46" s="193">
        <f>IF('Input Sheet - Residential'!I46="Yes",$AN$52,0)</f>
        <v>0</v>
      </c>
      <c r="J46" s="193">
        <f>IF('Input Sheet - Residential'!J46="Yes",$AN$52,0)</f>
        <v>0</v>
      </c>
      <c r="K46" s="193">
        <f>IF('Input Sheet - Residential'!K46="Yes",$AN$52,0)</f>
        <v>0</v>
      </c>
      <c r="L46" s="193">
        <f>IF('Input Sheet - Residential'!L46="Yes",$AN$52,0)</f>
        <v>0</v>
      </c>
      <c r="M46" s="193">
        <f>IF('Input Sheet - Residential'!M46="Yes",$AN$52,0)</f>
        <v>0</v>
      </c>
      <c r="N46" s="185"/>
      <c r="O46" s="185"/>
      <c r="P46" s="185"/>
      <c r="Q46" s="185"/>
      <c r="R46" s="185"/>
      <c r="S46" s="193">
        <f>IF('Input Sheet - Residential'!S46="Yes",$AN$52,0)</f>
        <v>0</v>
      </c>
      <c r="T46" s="193">
        <f>IF('Input Sheet - Residential'!T46="Yes",$AN$52,0)</f>
        <v>0</v>
      </c>
      <c r="U46" s="193">
        <f>IF('Input Sheet - Residential'!U46="Yes",$AN$52,0)</f>
        <v>0</v>
      </c>
      <c r="V46" s="271"/>
      <c r="W46" s="188"/>
      <c r="X46" s="188"/>
      <c r="Y46" s="188"/>
      <c r="Z46" s="199"/>
      <c r="AA46" s="199"/>
      <c r="AB46" s="188"/>
      <c r="AC46" s="188"/>
      <c r="AD46" s="188"/>
      <c r="AE46" s="199"/>
      <c r="AF46" s="199"/>
      <c r="AL46" s="181" t="s">
        <v>97</v>
      </c>
      <c r="AN46" s="181" t="s">
        <v>98</v>
      </c>
    </row>
    <row r="47" spans="2:45">
      <c r="B47" s="203"/>
      <c r="C47" s="183" t="s">
        <v>41</v>
      </c>
      <c r="D47" s="270"/>
      <c r="E47" s="270"/>
      <c r="F47" s="193">
        <f>IF('Input Sheet - Residential'!F47="Yes",$AL$52,0)</f>
        <v>0</v>
      </c>
      <c r="G47" s="193">
        <f>IF('Input Sheet - Residential'!G47="Yes",$AL$52,0)</f>
        <v>0</v>
      </c>
      <c r="H47" s="193">
        <f>IF('Input Sheet - Residential'!H47="Yes",$AL$52,0)</f>
        <v>0</v>
      </c>
      <c r="I47" s="193">
        <f>IF('Input Sheet - Residential'!I47="Yes",$AN$52,0)</f>
        <v>0</v>
      </c>
      <c r="J47" s="193">
        <f>IF('Input Sheet - Residential'!J47="Yes",$AN$52,0)</f>
        <v>0</v>
      </c>
      <c r="K47" s="193">
        <f>IF('Input Sheet - Residential'!K47="Yes",$AN$52,0)</f>
        <v>0</v>
      </c>
      <c r="L47" s="193">
        <f>IF('Input Sheet - Residential'!L47="Yes",$AN$52,0)</f>
        <v>0</v>
      </c>
      <c r="M47" s="193">
        <f>IF('Input Sheet - Residential'!M47="Yes",$AN$52,0)</f>
        <v>0</v>
      </c>
      <c r="N47" s="185"/>
      <c r="O47" s="185"/>
      <c r="P47" s="185"/>
      <c r="Q47" s="185"/>
      <c r="R47" s="185"/>
      <c r="S47" s="193">
        <f>IF('Input Sheet - Residential'!S47="Yes",$AN$52,0)</f>
        <v>0</v>
      </c>
      <c r="T47" s="193">
        <f>IF('Input Sheet - Residential'!T47="Yes",$AN$52,0)</f>
        <v>0</v>
      </c>
      <c r="U47" s="193">
        <f>IF('Input Sheet - Residential'!U47="Yes",$AN$52,0)</f>
        <v>0</v>
      </c>
      <c r="V47" s="271"/>
      <c r="W47" s="188"/>
      <c r="X47" s="188"/>
      <c r="Y47" s="188"/>
      <c r="Z47" s="199"/>
      <c r="AA47" s="199"/>
      <c r="AB47" s="188"/>
      <c r="AC47" s="188"/>
      <c r="AD47" s="188"/>
      <c r="AE47" s="199"/>
      <c r="AF47" s="199"/>
      <c r="AJ47" s="181" t="s">
        <v>81</v>
      </c>
      <c r="AL47" s="181">
        <f t="shared" ref="AL47" si="1">$Y$23/15</f>
        <v>1.4</v>
      </c>
      <c r="AN47" s="181">
        <f>$AD$23/40</f>
        <v>0.15</v>
      </c>
    </row>
    <row r="48" spans="2:45">
      <c r="B48" s="203"/>
      <c r="C48" s="183" t="s">
        <v>42</v>
      </c>
      <c r="D48" s="270"/>
      <c r="E48" s="270"/>
      <c r="F48" s="193">
        <f>IF('Input Sheet - Residential'!F48="Yes",$AL$52,0)</f>
        <v>0</v>
      </c>
      <c r="G48" s="193">
        <f>IF('Input Sheet - Residential'!G48="Yes",$AL$52,0)</f>
        <v>0</v>
      </c>
      <c r="H48" s="193">
        <f>IF('Input Sheet - Residential'!H48="Yes",$AL$52,0)</f>
        <v>0</v>
      </c>
      <c r="I48" s="193">
        <f>IF('Input Sheet - Residential'!I48="Yes",$AN$52,0)</f>
        <v>0</v>
      </c>
      <c r="J48" s="193">
        <f>IF('Input Sheet - Residential'!J48="Yes",$AN$52,0)</f>
        <v>0</v>
      </c>
      <c r="K48" s="193">
        <f>IF('Input Sheet - Residential'!K48="Yes",$AN$52,0)</f>
        <v>0</v>
      </c>
      <c r="L48" s="193">
        <f>IF('Input Sheet - Residential'!L48="Yes",$AN$52,0)</f>
        <v>0</v>
      </c>
      <c r="M48" s="193">
        <f>IF('Input Sheet - Residential'!M48="Yes",$AN$52,0)</f>
        <v>0</v>
      </c>
      <c r="N48" s="185"/>
      <c r="O48" s="185"/>
      <c r="P48" s="185"/>
      <c r="Q48" s="185"/>
      <c r="R48" s="185"/>
      <c r="S48" s="193">
        <f>IF('Input Sheet - Residential'!S48="Yes",$AN$52,0)</f>
        <v>0</v>
      </c>
      <c r="T48" s="193">
        <f>IF('Input Sheet - Residential'!T48="Yes",$AN$52,0)</f>
        <v>0</v>
      </c>
      <c r="U48" s="193">
        <f>IF('Input Sheet - Residential'!U48="Yes",$AN$52,0)</f>
        <v>0</v>
      </c>
      <c r="V48" s="271"/>
      <c r="W48" s="188"/>
      <c r="X48" s="188"/>
      <c r="Y48" s="188"/>
      <c r="Z48" s="199"/>
      <c r="AA48" s="199"/>
      <c r="AB48" s="188"/>
      <c r="AC48" s="188"/>
      <c r="AD48" s="188"/>
      <c r="AE48" s="199"/>
      <c r="AF48" s="199"/>
      <c r="AJ48" s="181" t="s">
        <v>71</v>
      </c>
      <c r="AL48" s="181">
        <f t="shared" ref="AL48" si="2">$Y$28/18</f>
        <v>1.8333333333333333</v>
      </c>
      <c r="AN48" s="181">
        <f>$AD$28/48</f>
        <v>0.125</v>
      </c>
    </row>
    <row r="49" spans="2:40">
      <c r="B49" s="203"/>
      <c r="C49" s="183" t="s">
        <v>43</v>
      </c>
      <c r="D49" s="270"/>
      <c r="E49" s="270"/>
      <c r="F49" s="193">
        <f>IF('Input Sheet - Residential'!F49="Yes",$AL$52,0)</f>
        <v>0</v>
      </c>
      <c r="G49" s="193">
        <f>IF('Input Sheet - Residential'!G49="Yes",$AL$52,0)</f>
        <v>0</v>
      </c>
      <c r="H49" s="193">
        <f>IF('Input Sheet - Residential'!H49="Yes",$AL$52,0)</f>
        <v>0</v>
      </c>
      <c r="I49" s="193">
        <f>IF('Input Sheet - Residential'!I49="Yes",$AN$52,0)</f>
        <v>0</v>
      </c>
      <c r="J49" s="193">
        <f>IF('Input Sheet - Residential'!J49="Yes",$AN$52,0)</f>
        <v>0</v>
      </c>
      <c r="K49" s="193">
        <f>IF('Input Sheet - Residential'!K49="Yes",$AN$52,0)</f>
        <v>0</v>
      </c>
      <c r="L49" s="193">
        <f>IF('Input Sheet - Residential'!L49="Yes",$AN$52,0)</f>
        <v>0</v>
      </c>
      <c r="M49" s="193">
        <f>IF('Input Sheet - Residential'!M49="Yes",$AN$52,0)</f>
        <v>0</v>
      </c>
      <c r="N49" s="185"/>
      <c r="O49" s="185"/>
      <c r="P49" s="185"/>
      <c r="Q49" s="185"/>
      <c r="R49" s="185"/>
      <c r="S49" s="193">
        <f>IF('Input Sheet - Residential'!S49="Yes",$AN$52,0)</f>
        <v>0</v>
      </c>
      <c r="T49" s="193">
        <f>IF('Input Sheet - Residential'!T49="Yes",$AN$52,0)</f>
        <v>0</v>
      </c>
      <c r="U49" s="193">
        <f>IF('Input Sheet - Residential'!U49="Yes",$AN$52,0)</f>
        <v>0</v>
      </c>
      <c r="V49" s="271"/>
      <c r="W49" s="188"/>
      <c r="X49" s="188"/>
      <c r="Y49" s="188"/>
      <c r="Z49" s="199"/>
      <c r="AA49" s="199"/>
      <c r="AB49" s="188"/>
      <c r="AC49" s="188"/>
      <c r="AD49" s="188"/>
      <c r="AE49" s="199"/>
      <c r="AF49" s="199"/>
      <c r="AJ49" s="181" t="s">
        <v>106</v>
      </c>
      <c r="AL49" s="181">
        <f t="shared" ref="AL49" si="3">$Y$32/6</f>
        <v>3</v>
      </c>
      <c r="AN49" s="181">
        <f>$AD$32/16</f>
        <v>2.125</v>
      </c>
    </row>
    <row r="50" spans="2:40">
      <c r="B50" s="203"/>
      <c r="C50" s="227" t="s">
        <v>44</v>
      </c>
      <c r="D50" s="270"/>
      <c r="E50" s="270"/>
      <c r="F50" s="193">
        <f>IF('Input Sheet - Residential'!F50="Yes",$AL$52,0)</f>
        <v>0</v>
      </c>
      <c r="G50" s="193">
        <f>IF('Input Sheet - Residential'!G50="Yes",$AL$52,0)</f>
        <v>0</v>
      </c>
      <c r="H50" s="193">
        <f>IF('Input Sheet - Residential'!H50="Yes",$AL$52,0)</f>
        <v>0</v>
      </c>
      <c r="I50" s="193">
        <f>IF('Input Sheet - Residential'!I50="Yes",$AN$52,0)</f>
        <v>0</v>
      </c>
      <c r="J50" s="193">
        <f>IF('Input Sheet - Residential'!J50="Yes",$AN$52,0)</f>
        <v>0</v>
      </c>
      <c r="K50" s="193">
        <f>IF('Input Sheet - Residential'!K50="Yes",$AN$52,0)</f>
        <v>0</v>
      </c>
      <c r="L50" s="193">
        <f>IF('Input Sheet - Residential'!L50="Yes",$AN$52,0)</f>
        <v>0</v>
      </c>
      <c r="M50" s="193">
        <f>IF('Input Sheet - Residential'!M50="Yes",$AN$52,0)</f>
        <v>0</v>
      </c>
      <c r="N50" s="185"/>
      <c r="O50" s="185"/>
      <c r="P50" s="185"/>
      <c r="Q50" s="185"/>
      <c r="R50" s="185"/>
      <c r="S50" s="193">
        <f>IF('Input Sheet - Residential'!S50="Yes",$AN$52,0)</f>
        <v>0</v>
      </c>
      <c r="T50" s="193">
        <f>IF('Input Sheet - Residential'!T50="Yes",$AN$52,0)</f>
        <v>0</v>
      </c>
      <c r="U50" s="193">
        <f>IF('Input Sheet - Residential'!U50="Yes",$AN$52,0)</f>
        <v>0</v>
      </c>
      <c r="V50" s="271"/>
      <c r="W50" s="188"/>
      <c r="X50" s="188"/>
      <c r="Y50" s="188"/>
      <c r="Z50" s="199"/>
      <c r="AA50" s="199"/>
      <c r="AB50" s="188"/>
      <c r="AC50" s="188"/>
      <c r="AD50" s="188"/>
      <c r="AE50" s="199"/>
      <c r="AF50" s="199"/>
      <c r="AJ50" s="181" t="s">
        <v>101</v>
      </c>
      <c r="AL50" s="181">
        <f t="shared" ref="AL50" si="4">$Y$36/9</f>
        <v>1.1111111111111112</v>
      </c>
      <c r="AN50" s="181">
        <f>$AD$36/24</f>
        <v>0.79166666666666663</v>
      </c>
    </row>
    <row r="51" spans="2:40">
      <c r="B51" s="203"/>
      <c r="C51" s="183" t="s">
        <v>45</v>
      </c>
      <c r="D51" s="270"/>
      <c r="E51" s="270"/>
      <c r="F51" s="193">
        <f>IF('Input Sheet - Residential'!F51="Yes",$AL$52,0)</f>
        <v>0</v>
      </c>
      <c r="G51" s="193">
        <f>IF('Input Sheet - Residential'!G51="Yes",$AL$52,0)</f>
        <v>0</v>
      </c>
      <c r="H51" s="193">
        <f>IF('Input Sheet - Residential'!H51="Yes",$AL$52,0)</f>
        <v>0</v>
      </c>
      <c r="I51" s="193">
        <f>IF('Input Sheet - Residential'!I51="Yes",$AN$52,0)</f>
        <v>0</v>
      </c>
      <c r="J51" s="193">
        <f>IF('Input Sheet - Residential'!J51="Yes",$AN$52,0)</f>
        <v>0</v>
      </c>
      <c r="K51" s="193">
        <f>IF('Input Sheet - Residential'!K51="Yes",$AN$52,0)</f>
        <v>0</v>
      </c>
      <c r="L51" s="193">
        <f>IF('Input Sheet - Residential'!L51="Yes",$AN$52,0)</f>
        <v>0</v>
      </c>
      <c r="M51" s="193">
        <f>IF('Input Sheet - Residential'!M51="Yes",$AN$52,0)</f>
        <v>0</v>
      </c>
      <c r="N51" s="185"/>
      <c r="O51" s="185"/>
      <c r="P51" s="185"/>
      <c r="Q51" s="185"/>
      <c r="R51" s="185"/>
      <c r="S51" s="193">
        <f>IF('Input Sheet - Residential'!S51="Yes",$AN$52,0)</f>
        <v>0</v>
      </c>
      <c r="T51" s="193">
        <f>IF('Input Sheet - Residential'!T51="Yes",$AN$52,0)</f>
        <v>0</v>
      </c>
      <c r="U51" s="193">
        <f>IF('Input Sheet - Residential'!U51="Yes",$AN$52,0)</f>
        <v>0</v>
      </c>
      <c r="V51" s="271"/>
      <c r="W51" s="188"/>
      <c r="X51" s="188"/>
      <c r="Y51" s="188"/>
      <c r="Z51" s="199"/>
      <c r="AA51" s="199"/>
      <c r="AB51" s="188"/>
      <c r="AC51" s="188"/>
      <c r="AD51" s="188"/>
      <c r="AE51" s="199"/>
      <c r="AF51" s="199"/>
      <c r="AJ51" s="181" t="s">
        <v>73</v>
      </c>
      <c r="AL51" s="181">
        <f t="shared" ref="AL51" si="5">$Y$39/3</f>
        <v>0.33333333333333331</v>
      </c>
      <c r="AN51" s="181">
        <f>$AD$39/8</f>
        <v>0.375</v>
      </c>
    </row>
    <row r="52" spans="2:40">
      <c r="B52" s="203"/>
      <c r="C52" s="183" t="s">
        <v>46</v>
      </c>
      <c r="D52" s="270"/>
      <c r="E52" s="270"/>
      <c r="F52" s="193">
        <f>IF('Input Sheet - Residential'!F52="Yes",$AL$52,0)</f>
        <v>0</v>
      </c>
      <c r="G52" s="193">
        <f>IF('Input Sheet - Residential'!G52="Yes",$AL$52,0)</f>
        <v>0</v>
      </c>
      <c r="H52" s="193">
        <f>IF('Input Sheet - Residential'!H52="Yes",$AL$52,0)</f>
        <v>0</v>
      </c>
      <c r="I52" s="193">
        <f>IF('Input Sheet - Residential'!I52="Yes",$AN$52,0)</f>
        <v>0</v>
      </c>
      <c r="J52" s="193">
        <f>IF('Input Sheet - Residential'!J52="Yes",$AN$52,0)</f>
        <v>0</v>
      </c>
      <c r="K52" s="193">
        <f>IF('Input Sheet - Residential'!K52="Yes",$AN$52,0)</f>
        <v>0</v>
      </c>
      <c r="L52" s="193">
        <f>IF('Input Sheet - Residential'!L52="Yes",$AN$52,0)</f>
        <v>0</v>
      </c>
      <c r="M52" s="193">
        <f>IF('Input Sheet - Residential'!M52="Yes",$AN$52,0)</f>
        <v>0</v>
      </c>
      <c r="N52" s="185"/>
      <c r="O52" s="185"/>
      <c r="P52" s="185"/>
      <c r="Q52" s="185"/>
      <c r="R52" s="185"/>
      <c r="S52" s="193">
        <f>IF('Input Sheet - Residential'!S52="Yes",$AN$52,0)</f>
        <v>0</v>
      </c>
      <c r="T52" s="193">
        <f>IF('Input Sheet - Residential'!T52="Yes",$AN$52,0)</f>
        <v>0</v>
      </c>
      <c r="U52" s="193">
        <f>IF('Input Sheet - Residential'!U52="Yes",$AN$52,0)</f>
        <v>0</v>
      </c>
      <c r="V52" s="271"/>
      <c r="W52" s="188"/>
      <c r="X52" s="188"/>
      <c r="Y52" s="188"/>
      <c r="Z52" s="199"/>
      <c r="AA52" s="199"/>
      <c r="AB52" s="188"/>
      <c r="AC52" s="188"/>
      <c r="AD52" s="188"/>
      <c r="AE52" s="199"/>
      <c r="AF52" s="199"/>
      <c r="AJ52" s="181" t="s">
        <v>78</v>
      </c>
      <c r="AL52" s="181">
        <f t="shared" ref="AL52" si="6">$Y$41/42</f>
        <v>0.38095238095238093</v>
      </c>
      <c r="AN52" s="181">
        <f>$AD$41/112</f>
        <v>0.26785714285714285</v>
      </c>
    </row>
    <row r="53" spans="2:40">
      <c r="B53" s="203"/>
      <c r="C53" s="183" t="s">
        <v>47</v>
      </c>
      <c r="D53" s="270"/>
      <c r="E53" s="270"/>
      <c r="F53" s="193">
        <f>IF('Input Sheet - Residential'!F53="Yes",$AL$52,0)</f>
        <v>0</v>
      </c>
      <c r="G53" s="193">
        <f>IF('Input Sheet - Residential'!G53="Yes",$AL$52,0)</f>
        <v>0</v>
      </c>
      <c r="H53" s="193">
        <f>IF('Input Sheet - Residential'!H53="Yes",$AL$52,0)</f>
        <v>0</v>
      </c>
      <c r="I53" s="193">
        <f>IF('Input Sheet - Residential'!I53="Yes",$AN$52,0)</f>
        <v>0</v>
      </c>
      <c r="J53" s="193">
        <f>IF('Input Sheet - Residential'!J53="Yes",$AN$52,0)</f>
        <v>0</v>
      </c>
      <c r="K53" s="193">
        <f>IF('Input Sheet - Residential'!K53="Yes",$AN$52,0)</f>
        <v>0</v>
      </c>
      <c r="L53" s="193">
        <f>IF('Input Sheet - Residential'!L53="Yes",$AN$52,0)</f>
        <v>0</v>
      </c>
      <c r="M53" s="193">
        <f>IF('Input Sheet - Residential'!M53="Yes",$AN$52,0)</f>
        <v>0</v>
      </c>
      <c r="N53" s="185"/>
      <c r="O53" s="185"/>
      <c r="P53" s="185"/>
      <c r="Q53" s="185"/>
      <c r="R53" s="185"/>
      <c r="S53" s="193">
        <f>IF('Input Sheet - Residential'!S53="Yes",$AN$52,0)</f>
        <v>0</v>
      </c>
      <c r="T53" s="193">
        <f>IF('Input Sheet - Residential'!T53="Yes",$AN$52,0)</f>
        <v>0</v>
      </c>
      <c r="U53" s="193">
        <f>IF('Input Sheet - Residential'!U53="Yes",$AN$52,0)</f>
        <v>0</v>
      </c>
      <c r="V53" s="271"/>
      <c r="W53" s="188"/>
      <c r="X53" s="188"/>
      <c r="Y53" s="188"/>
      <c r="Z53" s="199"/>
      <c r="AA53" s="199"/>
      <c r="AB53" s="188"/>
      <c r="AC53" s="188"/>
      <c r="AD53" s="188"/>
      <c r="AE53" s="199"/>
      <c r="AF53" s="199"/>
      <c r="AJ53" s="181" t="s">
        <v>75</v>
      </c>
      <c r="AL53" s="181">
        <f t="shared" ref="AL53" si="7">$Y$62/24</f>
        <v>4.1666666666666664E-2</v>
      </c>
      <c r="AN53" s="181">
        <f>$AD$62/64</f>
        <v>3.125E-2</v>
      </c>
    </row>
    <row r="54" spans="2:40">
      <c r="B54" s="203"/>
      <c r="C54" s="183" t="s">
        <v>48</v>
      </c>
      <c r="D54" s="270"/>
      <c r="E54" s="270"/>
      <c r="F54" s="193">
        <f>IF('Input Sheet - Residential'!F54="Yes",$AL$52,0)</f>
        <v>0</v>
      </c>
      <c r="G54" s="193">
        <f>IF('Input Sheet - Residential'!G54="Yes",$AL$52,0)</f>
        <v>0</v>
      </c>
      <c r="H54" s="193">
        <f>IF('Input Sheet - Residential'!H54="Yes",$AL$52,0)</f>
        <v>0</v>
      </c>
      <c r="I54" s="193">
        <f>IF('Input Sheet - Residential'!I54="Yes",$AN$52,0)</f>
        <v>0</v>
      </c>
      <c r="J54" s="193">
        <f>IF('Input Sheet - Residential'!J54="Yes",$AN$52,0)</f>
        <v>0</v>
      </c>
      <c r="K54" s="193">
        <f>IF('Input Sheet - Residential'!K54="Yes",$AN$52,0)</f>
        <v>0</v>
      </c>
      <c r="L54" s="193">
        <f>IF('Input Sheet - Residential'!L54="Yes",$AN$52,0)</f>
        <v>0</v>
      </c>
      <c r="M54" s="193">
        <f>IF('Input Sheet - Residential'!M54="Yes",$AN$52,0)</f>
        <v>0</v>
      </c>
      <c r="N54" s="185"/>
      <c r="O54" s="185"/>
      <c r="P54" s="185"/>
      <c r="Q54" s="185"/>
      <c r="R54" s="185"/>
      <c r="S54" s="193">
        <f>IF('Input Sheet - Residential'!S54="Yes",$AN$52,0)</f>
        <v>0</v>
      </c>
      <c r="T54" s="193">
        <f>IF('Input Sheet - Residential'!T54="Yes",$AN$52,0)</f>
        <v>0</v>
      </c>
      <c r="U54" s="193">
        <f>IF('Input Sheet - Residential'!U54="Yes",$AN$52,0)</f>
        <v>0</v>
      </c>
      <c r="V54" s="271"/>
      <c r="W54" s="191"/>
      <c r="X54" s="191"/>
      <c r="Y54" s="191"/>
      <c r="Z54" s="201"/>
      <c r="AA54" s="201"/>
      <c r="AB54" s="191"/>
      <c r="AC54" s="191"/>
      <c r="AD54" s="191"/>
      <c r="AE54" s="201"/>
      <c r="AF54" s="201"/>
    </row>
    <row r="55" spans="2:40" ht="34.799999999999997">
      <c r="B55" s="214" t="s">
        <v>74</v>
      </c>
      <c r="C55" s="183" t="s">
        <v>49</v>
      </c>
      <c r="D55" s="270"/>
      <c r="E55" s="270"/>
      <c r="F55" s="270"/>
      <c r="G55" s="270"/>
      <c r="H55" s="270"/>
      <c r="I55" s="270"/>
      <c r="J55" s="270"/>
      <c r="K55" s="270"/>
      <c r="L55" s="270"/>
      <c r="M55" s="270"/>
      <c r="N55" s="185"/>
      <c r="O55" s="185"/>
      <c r="P55" s="185"/>
      <c r="Q55" s="185"/>
      <c r="R55" s="185"/>
      <c r="S55" s="270"/>
      <c r="T55" s="270"/>
      <c r="U55" s="270"/>
      <c r="V55" s="271"/>
      <c r="W55" s="215" t="s">
        <v>102</v>
      </c>
      <c r="X55" s="215" t="s">
        <v>102</v>
      </c>
      <c r="Y55" s="215" t="s">
        <v>102</v>
      </c>
      <c r="Z55" s="215" t="s">
        <v>102</v>
      </c>
      <c r="AA55" s="215" t="s">
        <v>102</v>
      </c>
      <c r="AB55" s="215" t="s">
        <v>102</v>
      </c>
      <c r="AC55" s="215" t="s">
        <v>102</v>
      </c>
      <c r="AD55" s="215" t="s">
        <v>102</v>
      </c>
      <c r="AE55" s="215" t="s">
        <v>102</v>
      </c>
      <c r="AF55" s="215" t="s">
        <v>102</v>
      </c>
    </row>
    <row r="56" spans="2:40">
      <c r="B56" s="203" t="s">
        <v>76</v>
      </c>
      <c r="C56" s="183" t="s">
        <v>50</v>
      </c>
      <c r="D56" s="270"/>
      <c r="E56" s="270"/>
      <c r="F56" s="270"/>
      <c r="G56" s="270"/>
      <c r="H56" s="270"/>
      <c r="I56" s="270"/>
      <c r="J56" s="270"/>
      <c r="K56" s="270"/>
      <c r="L56" s="270"/>
      <c r="M56" s="270"/>
      <c r="N56" s="185"/>
      <c r="O56" s="185"/>
      <c r="P56" s="185"/>
      <c r="Q56" s="185"/>
      <c r="R56" s="185"/>
      <c r="S56" s="270"/>
      <c r="T56" s="270"/>
      <c r="U56" s="270"/>
      <c r="V56" s="271"/>
      <c r="W56" s="195" t="s">
        <v>102</v>
      </c>
      <c r="X56" s="195" t="s">
        <v>102</v>
      </c>
      <c r="Y56" s="195" t="s">
        <v>102</v>
      </c>
      <c r="Z56" s="195" t="s">
        <v>102</v>
      </c>
      <c r="AA56" s="195" t="s">
        <v>102</v>
      </c>
      <c r="AB56" s="195" t="s">
        <v>102</v>
      </c>
      <c r="AC56" s="195" t="s">
        <v>102</v>
      </c>
      <c r="AD56" s="195" t="s">
        <v>102</v>
      </c>
      <c r="AE56" s="195" t="s">
        <v>102</v>
      </c>
      <c r="AF56" s="195" t="s">
        <v>102</v>
      </c>
    </row>
    <row r="57" spans="2:40">
      <c r="B57" s="203"/>
      <c r="C57" s="183" t="s">
        <v>51</v>
      </c>
      <c r="D57" s="270"/>
      <c r="E57" s="270"/>
      <c r="F57" s="270"/>
      <c r="G57" s="270"/>
      <c r="H57" s="270"/>
      <c r="I57" s="270"/>
      <c r="J57" s="270"/>
      <c r="K57" s="270"/>
      <c r="L57" s="270"/>
      <c r="M57" s="270"/>
      <c r="N57" s="185"/>
      <c r="O57" s="185"/>
      <c r="P57" s="185"/>
      <c r="Q57" s="185"/>
      <c r="R57" s="185"/>
      <c r="S57" s="270"/>
      <c r="T57" s="270"/>
      <c r="U57" s="270"/>
      <c r="V57" s="271"/>
      <c r="W57" s="188"/>
      <c r="X57" s="188"/>
      <c r="Y57" s="188"/>
      <c r="Z57" s="188"/>
      <c r="AA57" s="188"/>
      <c r="AB57" s="188"/>
      <c r="AC57" s="188"/>
      <c r="AD57" s="188"/>
      <c r="AE57" s="188"/>
      <c r="AF57" s="188"/>
    </row>
    <row r="58" spans="2:40">
      <c r="B58" s="203"/>
      <c r="C58" s="183" t="s">
        <v>52</v>
      </c>
      <c r="D58" s="270"/>
      <c r="E58" s="270"/>
      <c r="F58" s="270"/>
      <c r="G58" s="270"/>
      <c r="H58" s="270"/>
      <c r="I58" s="270"/>
      <c r="J58" s="270"/>
      <c r="K58" s="270"/>
      <c r="L58" s="270"/>
      <c r="M58" s="270"/>
      <c r="N58" s="185"/>
      <c r="O58" s="185"/>
      <c r="P58" s="185"/>
      <c r="Q58" s="185"/>
      <c r="R58" s="185"/>
      <c r="S58" s="270"/>
      <c r="T58" s="270"/>
      <c r="U58" s="270"/>
      <c r="V58" s="271"/>
      <c r="W58" s="188"/>
      <c r="X58" s="188"/>
      <c r="Y58" s="188"/>
      <c r="Z58" s="188"/>
      <c r="AA58" s="188"/>
      <c r="AB58" s="188"/>
      <c r="AC58" s="188"/>
      <c r="AD58" s="188"/>
      <c r="AE58" s="188"/>
      <c r="AF58" s="188"/>
    </row>
    <row r="59" spans="2:40">
      <c r="B59" s="203"/>
      <c r="C59" s="183" t="s">
        <v>53</v>
      </c>
      <c r="D59" s="270"/>
      <c r="E59" s="270"/>
      <c r="F59" s="270"/>
      <c r="G59" s="270"/>
      <c r="H59" s="270"/>
      <c r="I59" s="270"/>
      <c r="J59" s="270"/>
      <c r="K59" s="270"/>
      <c r="L59" s="270"/>
      <c r="M59" s="270"/>
      <c r="N59" s="185"/>
      <c r="O59" s="185"/>
      <c r="P59" s="185"/>
      <c r="Q59" s="185"/>
      <c r="R59" s="185"/>
      <c r="S59" s="270"/>
      <c r="T59" s="270"/>
      <c r="U59" s="270"/>
      <c r="V59" s="271"/>
      <c r="W59" s="188"/>
      <c r="X59" s="188"/>
      <c r="Y59" s="188"/>
      <c r="Z59" s="188"/>
      <c r="AA59" s="188"/>
      <c r="AB59" s="188"/>
      <c r="AC59" s="188"/>
      <c r="AD59" s="188"/>
      <c r="AE59" s="188"/>
      <c r="AF59" s="188"/>
    </row>
    <row r="60" spans="2:40">
      <c r="B60" s="203"/>
      <c r="C60" s="183" t="s">
        <v>54</v>
      </c>
      <c r="D60" s="270"/>
      <c r="E60" s="270"/>
      <c r="F60" s="270"/>
      <c r="G60" s="270"/>
      <c r="H60" s="270"/>
      <c r="I60" s="270"/>
      <c r="J60" s="270"/>
      <c r="K60" s="270"/>
      <c r="L60" s="270"/>
      <c r="M60" s="270"/>
      <c r="N60" s="185"/>
      <c r="O60" s="185"/>
      <c r="P60" s="185"/>
      <c r="Q60" s="185"/>
      <c r="R60" s="185"/>
      <c r="S60" s="270"/>
      <c r="T60" s="270"/>
      <c r="U60" s="270"/>
      <c r="V60" s="271"/>
      <c r="W60" s="188"/>
      <c r="X60" s="188"/>
      <c r="Y60" s="188"/>
      <c r="Z60" s="188"/>
      <c r="AA60" s="188"/>
      <c r="AB60" s="188"/>
      <c r="AC60" s="188"/>
      <c r="AD60" s="188"/>
      <c r="AE60" s="188"/>
      <c r="AF60" s="188"/>
    </row>
    <row r="61" spans="2:40">
      <c r="B61" s="203"/>
      <c r="C61" s="183" t="s">
        <v>55</v>
      </c>
      <c r="D61" s="270"/>
      <c r="E61" s="270"/>
      <c r="F61" s="270"/>
      <c r="G61" s="270"/>
      <c r="H61" s="270"/>
      <c r="I61" s="270"/>
      <c r="J61" s="270"/>
      <c r="K61" s="270"/>
      <c r="L61" s="270"/>
      <c r="M61" s="270"/>
      <c r="N61" s="185"/>
      <c r="O61" s="185"/>
      <c r="P61" s="185"/>
      <c r="Q61" s="185"/>
      <c r="R61" s="185"/>
      <c r="S61" s="270"/>
      <c r="T61" s="270"/>
      <c r="U61" s="270"/>
      <c r="V61" s="271"/>
      <c r="W61" s="191"/>
      <c r="X61" s="191"/>
      <c r="Y61" s="191"/>
      <c r="Z61" s="191"/>
      <c r="AA61" s="191"/>
      <c r="AB61" s="191"/>
      <c r="AC61" s="191"/>
      <c r="AD61" s="191"/>
      <c r="AE61" s="191"/>
      <c r="AF61" s="191"/>
    </row>
    <row r="62" spans="2:40">
      <c r="B62" s="203" t="s">
        <v>75</v>
      </c>
      <c r="C62" s="183" t="s">
        <v>65</v>
      </c>
      <c r="D62" s="270"/>
      <c r="E62" s="270"/>
      <c r="F62" s="193">
        <f>IF('Input Sheet - Residential'!F62="Yes",$AL$53,0)</f>
        <v>0</v>
      </c>
      <c r="G62" s="193">
        <f>IF('Input Sheet - Residential'!G62="Yes",$AL$53,0)</f>
        <v>0</v>
      </c>
      <c r="H62" s="193">
        <f>IF('Input Sheet - Residential'!H62="Yes",$AL$53,0)</f>
        <v>0</v>
      </c>
      <c r="I62" s="193">
        <f>IF('Input Sheet - Residential'!I62="Yes",$AN$53,0)</f>
        <v>0</v>
      </c>
      <c r="J62" s="193">
        <f>IF('Input Sheet - Residential'!J62="Yes",$AN$53,0)</f>
        <v>0</v>
      </c>
      <c r="K62" s="193">
        <f>IF('Input Sheet - Residential'!K62="Yes",$AN$53,0)</f>
        <v>0</v>
      </c>
      <c r="L62" s="193">
        <f>IF('Input Sheet - Residential'!L62="Yes",$AN$53,0)</f>
        <v>0</v>
      </c>
      <c r="M62" s="193">
        <f>IF('Input Sheet - Residential'!M62="Yes",$AN$53,0)</f>
        <v>0</v>
      </c>
      <c r="N62" s="185"/>
      <c r="O62" s="185"/>
      <c r="P62" s="185"/>
      <c r="Q62" s="185"/>
      <c r="R62" s="185"/>
      <c r="S62" s="193">
        <f>IF('Input Sheet - Residential'!S62="Yes",$AN$53,0)</f>
        <v>0</v>
      </c>
      <c r="T62" s="193">
        <f>IF('Input Sheet - Residential'!T62="Yes",$AN$53,0)</f>
        <v>0</v>
      </c>
      <c r="U62" s="193">
        <f>IF('Input Sheet - Residential'!U62="Yes",$AN$53,0)</f>
        <v>0</v>
      </c>
      <c r="V62" s="271"/>
      <c r="W62" s="195">
        <f>COUNT(F62:H69)</f>
        <v>24</v>
      </c>
      <c r="X62" s="195">
        <f>SUM(F62:H69)</f>
        <v>0</v>
      </c>
      <c r="Y62" s="196">
        <f>AV19</f>
        <v>1</v>
      </c>
      <c r="Z62" s="197">
        <f>X62/Y62</f>
        <v>0</v>
      </c>
      <c r="AA62" s="197">
        <f>AW19/AI21</f>
        <v>7.083333333333333E-3</v>
      </c>
      <c r="AB62" s="195">
        <f>COUNT(I62:M69,S62:U69)</f>
        <v>64</v>
      </c>
      <c r="AC62" s="195">
        <f>SUM(I62:M69,S62:U69)</f>
        <v>0</v>
      </c>
      <c r="AD62" s="196">
        <f>AV20</f>
        <v>2</v>
      </c>
      <c r="AE62" s="197">
        <f>AC62/AD62</f>
        <v>0</v>
      </c>
      <c r="AF62" s="197">
        <f>AW20/AI21</f>
        <v>5.8333333333333336E-3</v>
      </c>
    </row>
    <row r="63" spans="2:40">
      <c r="B63" s="203"/>
      <c r="C63" s="183" t="s">
        <v>66</v>
      </c>
      <c r="D63" s="270"/>
      <c r="E63" s="270"/>
      <c r="F63" s="193">
        <f>IF('Input Sheet - Residential'!F63="Yes",$AL$53,0)</f>
        <v>0</v>
      </c>
      <c r="G63" s="193">
        <f>IF('Input Sheet - Residential'!G63="Yes",$AL$53,0)</f>
        <v>0</v>
      </c>
      <c r="H63" s="193">
        <f>IF('Input Sheet - Residential'!H63="Yes",$AL$53,0)</f>
        <v>0</v>
      </c>
      <c r="I63" s="193">
        <f>IF('Input Sheet - Residential'!I63="Yes",$AN$53,0)</f>
        <v>0</v>
      </c>
      <c r="J63" s="193">
        <f>IF('Input Sheet - Residential'!J63="Yes",$AN$53,0)</f>
        <v>0</v>
      </c>
      <c r="K63" s="193">
        <f>IF('Input Sheet - Residential'!K63="Yes",$AN$53,0)</f>
        <v>0</v>
      </c>
      <c r="L63" s="193">
        <f>IF('Input Sheet - Residential'!L63="Yes",$AN$53,0)</f>
        <v>0</v>
      </c>
      <c r="M63" s="193">
        <f>IF('Input Sheet - Residential'!M63="Yes",$AN$53,0)</f>
        <v>0</v>
      </c>
      <c r="N63" s="185"/>
      <c r="O63" s="185"/>
      <c r="P63" s="185"/>
      <c r="Q63" s="185"/>
      <c r="R63" s="185"/>
      <c r="S63" s="193">
        <f>IF('Input Sheet - Residential'!S63="Yes",$AN$53,0)</f>
        <v>0</v>
      </c>
      <c r="T63" s="193">
        <f>IF('Input Sheet - Residential'!T63="Yes",$AN$53,0)</f>
        <v>0</v>
      </c>
      <c r="U63" s="193">
        <f>IF('Input Sheet - Residential'!U63="Yes",$AN$53,0)</f>
        <v>0</v>
      </c>
      <c r="V63" s="271"/>
      <c r="W63" s="188"/>
      <c r="X63" s="188"/>
      <c r="Y63" s="188"/>
      <c r="Z63" s="199"/>
      <c r="AA63" s="199"/>
      <c r="AB63" s="188"/>
      <c r="AC63" s="188"/>
      <c r="AD63" s="188"/>
      <c r="AE63" s="199"/>
      <c r="AF63" s="199"/>
    </row>
    <row r="64" spans="2:40">
      <c r="B64" s="203"/>
      <c r="C64" s="183" t="s">
        <v>79</v>
      </c>
      <c r="D64" s="270"/>
      <c r="E64" s="270"/>
      <c r="F64" s="193">
        <f>IF('Input Sheet - Residential'!F64="Yes",$AL$53,0)</f>
        <v>0</v>
      </c>
      <c r="G64" s="193">
        <f>IF('Input Sheet - Residential'!G64="Yes",$AL$53,0)</f>
        <v>0</v>
      </c>
      <c r="H64" s="193">
        <f>IF('Input Sheet - Residential'!H64="Yes",$AL$53,0)</f>
        <v>0</v>
      </c>
      <c r="I64" s="193">
        <f>IF('Input Sheet - Residential'!I64="Yes",$AN$53,0)</f>
        <v>0</v>
      </c>
      <c r="J64" s="193">
        <f>IF('Input Sheet - Residential'!J64="Yes",$AN$53,0)</f>
        <v>0</v>
      </c>
      <c r="K64" s="193">
        <f>IF('Input Sheet - Residential'!K64="Yes",$AN$53,0)</f>
        <v>0</v>
      </c>
      <c r="L64" s="193">
        <f>IF('Input Sheet - Residential'!L64="Yes",$AN$53,0)</f>
        <v>0</v>
      </c>
      <c r="M64" s="193">
        <f>IF('Input Sheet - Residential'!M64="Yes",$AN$53,0)</f>
        <v>0</v>
      </c>
      <c r="N64" s="185"/>
      <c r="O64" s="185"/>
      <c r="P64" s="185"/>
      <c r="Q64" s="185"/>
      <c r="R64" s="185"/>
      <c r="S64" s="193">
        <f>IF('Input Sheet - Residential'!S64="Yes",$AN$53,0)</f>
        <v>0</v>
      </c>
      <c r="T64" s="193">
        <f>IF('Input Sheet - Residential'!T64="Yes",$AN$53,0)</f>
        <v>0</v>
      </c>
      <c r="U64" s="193">
        <f>IF('Input Sheet - Residential'!U64="Yes",$AN$53,0)</f>
        <v>0</v>
      </c>
      <c r="V64" s="271"/>
      <c r="W64" s="188"/>
      <c r="X64" s="188"/>
      <c r="Y64" s="188"/>
      <c r="Z64" s="199"/>
      <c r="AA64" s="199"/>
      <c r="AB64" s="188"/>
      <c r="AC64" s="188"/>
      <c r="AD64" s="188"/>
      <c r="AE64" s="199"/>
      <c r="AF64" s="199"/>
    </row>
    <row r="65" spans="2:32">
      <c r="B65" s="203"/>
      <c r="C65" s="183" t="s">
        <v>80</v>
      </c>
      <c r="D65" s="270"/>
      <c r="E65" s="270"/>
      <c r="F65" s="193">
        <f>IF('Input Sheet - Residential'!F65="Yes",$AL$53,0)</f>
        <v>0</v>
      </c>
      <c r="G65" s="193">
        <f>IF('Input Sheet - Residential'!G65="Yes",$AL$53,0)</f>
        <v>0</v>
      </c>
      <c r="H65" s="193">
        <f>IF('Input Sheet - Residential'!H65="Yes",$AL$53,0)</f>
        <v>0</v>
      </c>
      <c r="I65" s="193">
        <f>IF('Input Sheet - Residential'!I65="Yes",$AN$53,0)</f>
        <v>0</v>
      </c>
      <c r="J65" s="193">
        <f>IF('Input Sheet - Residential'!J65="Yes",$AN$53,0)</f>
        <v>0</v>
      </c>
      <c r="K65" s="193">
        <f>IF('Input Sheet - Residential'!K65="Yes",$AN$53,0)</f>
        <v>0</v>
      </c>
      <c r="L65" s="193">
        <f>IF('Input Sheet - Residential'!L65="Yes",$AN$53,0)</f>
        <v>0</v>
      </c>
      <c r="M65" s="193">
        <f>IF('Input Sheet - Residential'!M65="Yes",$AN$53,0)</f>
        <v>0</v>
      </c>
      <c r="N65" s="185"/>
      <c r="O65" s="185"/>
      <c r="P65" s="185"/>
      <c r="Q65" s="185"/>
      <c r="R65" s="185"/>
      <c r="S65" s="193">
        <f>IF('Input Sheet - Residential'!S65="Yes",$AN$53,0)</f>
        <v>0</v>
      </c>
      <c r="T65" s="193">
        <f>IF('Input Sheet - Residential'!T65="Yes",$AN$53,0)</f>
        <v>0</v>
      </c>
      <c r="U65" s="193">
        <f>IF('Input Sheet - Residential'!U65="Yes",$AN$53,0)</f>
        <v>0</v>
      </c>
      <c r="V65" s="271"/>
      <c r="W65" s="188"/>
      <c r="X65" s="188"/>
      <c r="Y65" s="188"/>
      <c r="Z65" s="199"/>
      <c r="AA65" s="199"/>
      <c r="AB65" s="188"/>
      <c r="AC65" s="188"/>
      <c r="AD65" s="188"/>
      <c r="AE65" s="199"/>
      <c r="AF65" s="199"/>
    </row>
    <row r="66" spans="2:32">
      <c r="B66" s="203"/>
      <c r="C66" s="183" t="s">
        <v>67</v>
      </c>
      <c r="D66" s="270"/>
      <c r="E66" s="270"/>
      <c r="F66" s="193">
        <f>IF('Input Sheet - Residential'!F66="Yes",$AL$53,0)</f>
        <v>0</v>
      </c>
      <c r="G66" s="193">
        <f>IF('Input Sheet - Residential'!G66="Yes",$AL$53,0)</f>
        <v>0</v>
      </c>
      <c r="H66" s="193">
        <f>IF('Input Sheet - Residential'!H66="Yes",$AL$53,0)</f>
        <v>0</v>
      </c>
      <c r="I66" s="193">
        <f>IF('Input Sheet - Residential'!I66="Yes",$AN$53,0)</f>
        <v>0</v>
      </c>
      <c r="J66" s="193">
        <f>IF('Input Sheet - Residential'!J66="Yes",$AN$53,0)</f>
        <v>0</v>
      </c>
      <c r="K66" s="193">
        <f>IF('Input Sheet - Residential'!K66="Yes",$AN$53,0)</f>
        <v>0</v>
      </c>
      <c r="L66" s="193">
        <f>IF('Input Sheet - Residential'!L66="Yes",$AN$53,0)</f>
        <v>0</v>
      </c>
      <c r="M66" s="193">
        <f>IF('Input Sheet - Residential'!M66="Yes",$AN$53,0)</f>
        <v>0</v>
      </c>
      <c r="N66" s="185"/>
      <c r="O66" s="185"/>
      <c r="P66" s="185"/>
      <c r="Q66" s="185"/>
      <c r="R66" s="185"/>
      <c r="S66" s="193">
        <f>IF('Input Sheet - Residential'!S66="Yes",$AN$53,0)</f>
        <v>0</v>
      </c>
      <c r="T66" s="193">
        <f>IF('Input Sheet - Residential'!T66="Yes",$AN$53,0)</f>
        <v>0</v>
      </c>
      <c r="U66" s="193">
        <f>IF('Input Sheet - Residential'!U66="Yes",$AN$53,0)</f>
        <v>0</v>
      </c>
      <c r="V66" s="271"/>
      <c r="W66" s="188"/>
      <c r="X66" s="188"/>
      <c r="Y66" s="188"/>
      <c r="Z66" s="199"/>
      <c r="AA66" s="199"/>
      <c r="AB66" s="188"/>
      <c r="AC66" s="188"/>
      <c r="AD66" s="188"/>
      <c r="AE66" s="199"/>
      <c r="AF66" s="199"/>
    </row>
    <row r="67" spans="2:32">
      <c r="B67" s="203"/>
      <c r="C67" s="183" t="s">
        <v>68</v>
      </c>
      <c r="D67" s="270"/>
      <c r="E67" s="270"/>
      <c r="F67" s="193">
        <f>IF('Input Sheet - Residential'!F67="Yes",$AL$53,0)</f>
        <v>0</v>
      </c>
      <c r="G67" s="193">
        <f>IF('Input Sheet - Residential'!G67="Yes",$AL$53,0)</f>
        <v>0</v>
      </c>
      <c r="H67" s="193">
        <f>IF('Input Sheet - Residential'!H67="Yes",$AL$53,0)</f>
        <v>0</v>
      </c>
      <c r="I67" s="193">
        <f>IF('Input Sheet - Residential'!I67="Yes",$AN$53,0)</f>
        <v>0</v>
      </c>
      <c r="J67" s="193">
        <f>IF('Input Sheet - Residential'!J67="Yes",$AN$53,0)</f>
        <v>0</v>
      </c>
      <c r="K67" s="193">
        <f>IF('Input Sheet - Residential'!K67="Yes",$AN$53,0)</f>
        <v>0</v>
      </c>
      <c r="L67" s="193">
        <f>IF('Input Sheet - Residential'!L67="Yes",$AN$53,0)</f>
        <v>0</v>
      </c>
      <c r="M67" s="193">
        <f>IF('Input Sheet - Residential'!M67="Yes",$AN$53,0)</f>
        <v>0</v>
      </c>
      <c r="N67" s="185"/>
      <c r="O67" s="185"/>
      <c r="P67" s="185"/>
      <c r="Q67" s="185"/>
      <c r="R67" s="185"/>
      <c r="S67" s="193">
        <f>IF('Input Sheet - Residential'!S67="Yes",$AN$53,0)</f>
        <v>0</v>
      </c>
      <c r="T67" s="193">
        <f>IF('Input Sheet - Residential'!T67="Yes",$AN$53,0)</f>
        <v>0</v>
      </c>
      <c r="U67" s="193">
        <f>IF('Input Sheet - Residential'!U67="Yes",$AN$53,0)</f>
        <v>0</v>
      </c>
      <c r="V67" s="271"/>
      <c r="W67" s="188"/>
      <c r="X67" s="188"/>
      <c r="Y67" s="188"/>
      <c r="Z67" s="199"/>
      <c r="AA67" s="199"/>
      <c r="AB67" s="188"/>
      <c r="AC67" s="188"/>
      <c r="AD67" s="188"/>
      <c r="AE67" s="199"/>
      <c r="AF67" s="199"/>
    </row>
    <row r="68" spans="2:32">
      <c r="B68" s="203"/>
      <c r="C68" s="183" t="s">
        <v>69</v>
      </c>
      <c r="D68" s="270"/>
      <c r="E68" s="270"/>
      <c r="F68" s="193">
        <f>IF('Input Sheet - Residential'!F68="Yes",$AL$53,0)</f>
        <v>0</v>
      </c>
      <c r="G68" s="193">
        <f>IF('Input Sheet - Residential'!G68="Yes",$AL$53,0)</f>
        <v>0</v>
      </c>
      <c r="H68" s="193">
        <f>IF('Input Sheet - Residential'!H68="Yes",$AL$53,0)</f>
        <v>0</v>
      </c>
      <c r="I68" s="193">
        <f>IF('Input Sheet - Residential'!I68="Yes",$AN$53,0)</f>
        <v>0</v>
      </c>
      <c r="J68" s="193">
        <f>IF('Input Sheet - Residential'!J68="Yes",$AN$53,0)</f>
        <v>0</v>
      </c>
      <c r="K68" s="193">
        <f>IF('Input Sheet - Residential'!K68="Yes",$AN$53,0)</f>
        <v>0</v>
      </c>
      <c r="L68" s="193">
        <f>IF('Input Sheet - Residential'!L68="Yes",$AN$53,0)</f>
        <v>0</v>
      </c>
      <c r="M68" s="193">
        <f>IF('Input Sheet - Residential'!M68="Yes",$AN$53,0)</f>
        <v>0</v>
      </c>
      <c r="N68" s="185"/>
      <c r="O68" s="185"/>
      <c r="P68" s="185"/>
      <c r="Q68" s="185"/>
      <c r="R68" s="185"/>
      <c r="S68" s="193">
        <f>IF('Input Sheet - Residential'!S68="Yes",$AN$53,0)</f>
        <v>0</v>
      </c>
      <c r="T68" s="193">
        <f>IF('Input Sheet - Residential'!T68="Yes",$AN$53,0)</f>
        <v>0</v>
      </c>
      <c r="U68" s="193">
        <f>IF('Input Sheet - Residential'!U68="Yes",$AN$53,0)</f>
        <v>0</v>
      </c>
      <c r="V68" s="271"/>
      <c r="W68" s="188"/>
      <c r="X68" s="188"/>
      <c r="Y68" s="188"/>
      <c r="Z68" s="199"/>
      <c r="AA68" s="199"/>
      <c r="AB68" s="188"/>
      <c r="AC68" s="188"/>
      <c r="AD68" s="188"/>
      <c r="AE68" s="199"/>
      <c r="AF68" s="199"/>
    </row>
    <row r="69" spans="2:32">
      <c r="B69" s="203"/>
      <c r="C69" s="183" t="s">
        <v>70</v>
      </c>
      <c r="D69" s="270"/>
      <c r="E69" s="270"/>
      <c r="F69" s="193">
        <f>IF('Input Sheet - Residential'!F69="Yes",$AL$53,0)</f>
        <v>0</v>
      </c>
      <c r="G69" s="193">
        <f>IF('Input Sheet - Residential'!G69="Yes",$AL$53,0)</f>
        <v>0</v>
      </c>
      <c r="H69" s="193">
        <f>IF('Input Sheet - Residential'!H69="Yes",$AL$53,0)</f>
        <v>0</v>
      </c>
      <c r="I69" s="193">
        <f>IF('Input Sheet - Residential'!I69="Yes",$AN$53,0)</f>
        <v>0</v>
      </c>
      <c r="J69" s="193">
        <f>IF('Input Sheet - Residential'!J69="Yes",$AN$53,0)</f>
        <v>0</v>
      </c>
      <c r="K69" s="193">
        <f>IF('Input Sheet - Residential'!K69="Yes",$AN$53,0)</f>
        <v>0</v>
      </c>
      <c r="L69" s="193">
        <f>IF('Input Sheet - Residential'!L69="Yes",$AN$53,0)</f>
        <v>0</v>
      </c>
      <c r="M69" s="193">
        <f>IF('Input Sheet - Residential'!M69="Yes",$AN$53,0)</f>
        <v>0</v>
      </c>
      <c r="N69" s="185"/>
      <c r="O69" s="185"/>
      <c r="P69" s="185"/>
      <c r="Q69" s="185"/>
      <c r="R69" s="185"/>
      <c r="S69" s="193">
        <f>IF('Input Sheet - Residential'!S69="Yes",$AN$53,0)</f>
        <v>0</v>
      </c>
      <c r="T69" s="193">
        <f>IF('Input Sheet - Residential'!T69="Yes",$AN$53,0)</f>
        <v>0</v>
      </c>
      <c r="U69" s="193">
        <f>IF('Input Sheet - Residential'!U69="Yes",$AN$53,0)</f>
        <v>0</v>
      </c>
      <c r="V69" s="271"/>
      <c r="W69" s="191"/>
      <c r="X69" s="191"/>
      <c r="Y69" s="191"/>
      <c r="Z69" s="201"/>
      <c r="AA69" s="201"/>
      <c r="AB69" s="191"/>
      <c r="AC69" s="191"/>
      <c r="AD69" s="191"/>
      <c r="AE69" s="201"/>
      <c r="AF69" s="201"/>
    </row>
    <row r="70" spans="2:32" ht="30" thickBot="1">
      <c r="B70" s="228" t="s">
        <v>77</v>
      </c>
      <c r="C70" s="229" t="s">
        <v>27</v>
      </c>
      <c r="D70" s="230"/>
      <c r="E70" s="230"/>
      <c r="F70" s="230"/>
      <c r="G70" s="230"/>
      <c r="H70" s="230"/>
      <c r="I70" s="230"/>
      <c r="J70" s="230"/>
      <c r="K70" s="230"/>
      <c r="L70" s="230"/>
      <c r="M70" s="230"/>
      <c r="N70" s="230"/>
      <c r="O70" s="230"/>
      <c r="P70" s="230"/>
      <c r="Q70" s="272"/>
      <c r="R70" s="230"/>
      <c r="S70" s="230"/>
      <c r="T70" s="230"/>
      <c r="U70" s="230"/>
      <c r="V70" s="232"/>
      <c r="W70" s="233" t="s">
        <v>102</v>
      </c>
      <c r="X70" s="233" t="s">
        <v>102</v>
      </c>
      <c r="Y70" s="233" t="s">
        <v>102</v>
      </c>
      <c r="Z70" s="233" t="s">
        <v>102</v>
      </c>
      <c r="AA70" s="233" t="s">
        <v>102</v>
      </c>
      <c r="AB70" s="233" t="s">
        <v>102</v>
      </c>
      <c r="AC70" s="233" t="s">
        <v>102</v>
      </c>
      <c r="AD70" s="233" t="s">
        <v>102</v>
      </c>
      <c r="AE70" s="233" t="s">
        <v>102</v>
      </c>
      <c r="AF70" s="233" t="s">
        <v>102</v>
      </c>
    </row>
    <row r="71" spans="2:32" ht="13.2" hidden="1" customHeight="1">
      <c r="C71" s="234" t="s">
        <v>32</v>
      </c>
      <c r="D71" s="235">
        <f>SUM(D17:D70)</f>
        <v>0</v>
      </c>
      <c r="E71" s="235">
        <f t="shared" ref="E71:V71" si="8">SUM(E17:E70)</f>
        <v>0</v>
      </c>
      <c r="F71" s="235">
        <f t="shared" si="8"/>
        <v>0</v>
      </c>
      <c r="G71" s="235">
        <f t="shared" si="8"/>
        <v>0</v>
      </c>
      <c r="H71" s="235">
        <f t="shared" si="8"/>
        <v>0</v>
      </c>
      <c r="I71" s="235">
        <f t="shared" si="8"/>
        <v>0</v>
      </c>
      <c r="J71" s="235">
        <f t="shared" si="8"/>
        <v>0</v>
      </c>
      <c r="K71" s="235">
        <f t="shared" si="8"/>
        <v>0</v>
      </c>
      <c r="L71" s="235">
        <f t="shared" si="8"/>
        <v>0</v>
      </c>
      <c r="M71" s="235">
        <f t="shared" si="8"/>
        <v>0</v>
      </c>
      <c r="N71" s="235">
        <f t="shared" si="8"/>
        <v>0</v>
      </c>
      <c r="O71" s="235">
        <f t="shared" si="8"/>
        <v>0</v>
      </c>
      <c r="P71" s="235">
        <f t="shared" si="8"/>
        <v>0</v>
      </c>
      <c r="Q71" s="235">
        <f t="shared" si="8"/>
        <v>0</v>
      </c>
      <c r="R71" s="235">
        <f t="shared" si="8"/>
        <v>0</v>
      </c>
      <c r="S71" s="235">
        <f t="shared" si="8"/>
        <v>0</v>
      </c>
      <c r="T71" s="235">
        <f t="shared" si="8"/>
        <v>0</v>
      </c>
      <c r="U71" s="235">
        <f t="shared" si="8"/>
        <v>0</v>
      </c>
      <c r="V71" s="236">
        <f t="shared" si="8"/>
        <v>0</v>
      </c>
      <c r="W71" s="237"/>
      <c r="X71" s="237"/>
      <c r="Y71" s="237"/>
      <c r="Z71" s="237"/>
      <c r="AA71" s="237"/>
      <c r="AB71" s="237"/>
      <c r="AC71" s="237"/>
      <c r="AD71" s="237"/>
      <c r="AE71" s="237"/>
      <c r="AF71" s="237"/>
    </row>
    <row r="72" spans="2:32" ht="13.2" hidden="1" customHeight="1">
      <c r="C72" s="238" t="s">
        <v>64</v>
      </c>
      <c r="D72" s="239">
        <v>53</v>
      </c>
      <c r="E72" s="239">
        <v>53</v>
      </c>
      <c r="F72" s="239">
        <v>53</v>
      </c>
      <c r="G72" s="239">
        <v>53</v>
      </c>
      <c r="H72" s="239">
        <v>53</v>
      </c>
      <c r="I72" s="239">
        <v>47</v>
      </c>
      <c r="J72" s="239">
        <v>47</v>
      </c>
      <c r="K72" s="239">
        <v>47</v>
      </c>
      <c r="L72" s="239">
        <v>47</v>
      </c>
      <c r="M72" s="239">
        <v>47</v>
      </c>
      <c r="N72" s="239">
        <v>1</v>
      </c>
      <c r="O72" s="239">
        <v>1</v>
      </c>
      <c r="P72" s="239">
        <v>1</v>
      </c>
      <c r="Q72" s="239">
        <v>2</v>
      </c>
      <c r="R72" s="239">
        <v>1</v>
      </c>
      <c r="S72" s="239">
        <v>53</v>
      </c>
      <c r="T72" s="239">
        <v>53</v>
      </c>
      <c r="U72" s="239">
        <v>53</v>
      </c>
      <c r="V72" s="240">
        <v>53</v>
      </c>
    </row>
    <row r="73" spans="2:32" ht="13.8" hidden="1" customHeight="1" thickBot="1">
      <c r="C73" s="241" t="s">
        <v>63</v>
      </c>
      <c r="D73" s="242">
        <f>D71/D72</f>
        <v>0</v>
      </c>
      <c r="E73" s="242">
        <f t="shared" ref="E73:V73" si="9">E71/E72</f>
        <v>0</v>
      </c>
      <c r="F73" s="242">
        <f t="shared" si="9"/>
        <v>0</v>
      </c>
      <c r="G73" s="242">
        <f t="shared" si="9"/>
        <v>0</v>
      </c>
      <c r="H73" s="242">
        <f t="shared" si="9"/>
        <v>0</v>
      </c>
      <c r="I73" s="242">
        <f t="shared" si="9"/>
        <v>0</v>
      </c>
      <c r="J73" s="242">
        <f t="shared" si="9"/>
        <v>0</v>
      </c>
      <c r="K73" s="242">
        <f t="shared" si="9"/>
        <v>0</v>
      </c>
      <c r="L73" s="242">
        <f t="shared" si="9"/>
        <v>0</v>
      </c>
      <c r="M73" s="242">
        <f t="shared" si="9"/>
        <v>0</v>
      </c>
      <c r="N73" s="242">
        <f t="shared" si="9"/>
        <v>0</v>
      </c>
      <c r="O73" s="242">
        <f t="shared" si="9"/>
        <v>0</v>
      </c>
      <c r="P73" s="242">
        <f t="shared" si="9"/>
        <v>0</v>
      </c>
      <c r="Q73" s="242">
        <f t="shared" si="9"/>
        <v>0</v>
      </c>
      <c r="R73" s="242">
        <f t="shared" si="9"/>
        <v>0</v>
      </c>
      <c r="S73" s="242">
        <f t="shared" si="9"/>
        <v>0</v>
      </c>
      <c r="T73" s="242">
        <f t="shared" si="9"/>
        <v>0</v>
      </c>
      <c r="U73" s="242">
        <f t="shared" si="9"/>
        <v>0</v>
      </c>
      <c r="V73" s="243">
        <f t="shared" si="9"/>
        <v>0</v>
      </c>
    </row>
    <row r="74" spans="2:32" ht="13.2" hidden="1" customHeight="1">
      <c r="B74" s="244"/>
      <c r="C74" s="245" t="s">
        <v>34</v>
      </c>
      <c r="D74" s="246">
        <v>718</v>
      </c>
      <c r="E74" s="247"/>
      <c r="F74" s="248"/>
      <c r="G74" s="248"/>
      <c r="H74" s="248"/>
      <c r="I74" s="248"/>
      <c r="J74" s="248"/>
      <c r="K74" s="248"/>
      <c r="L74" s="248"/>
      <c r="M74" s="248"/>
      <c r="N74" s="248"/>
      <c r="O74" s="248"/>
      <c r="P74" s="248"/>
      <c r="Q74" s="248"/>
      <c r="R74" s="248"/>
      <c r="S74" s="248"/>
      <c r="T74" s="248"/>
      <c r="U74" s="248"/>
      <c r="V74" s="248"/>
    </row>
    <row r="75" spans="2:32" ht="13.8" thickBot="1">
      <c r="E75" s="248"/>
      <c r="F75" s="169"/>
      <c r="G75" s="169"/>
      <c r="H75" s="169"/>
      <c r="I75" s="169"/>
      <c r="J75" s="169"/>
      <c r="K75" s="169"/>
      <c r="L75" s="169"/>
      <c r="M75" s="169"/>
      <c r="N75" s="169"/>
      <c r="O75" s="169"/>
      <c r="P75" s="169"/>
      <c r="Q75" s="169"/>
      <c r="R75" s="169"/>
      <c r="S75" s="169"/>
      <c r="T75" s="169"/>
      <c r="U75" s="169"/>
      <c r="V75" s="169"/>
    </row>
    <row r="76" spans="2:32" ht="18" thickBot="1">
      <c r="C76" s="249" t="s">
        <v>33</v>
      </c>
      <c r="D76" s="32">
        <f>(Z23*AA23)+(Z28*AA28)+(Z32*AA32)+(Z36*AA36)+(Z39*AA39)+(Z41*AA41)+(Z62*AA62)+(AE23*AF23)+(AE28*AF28)+(AE32*AF32)+(AE36*AF36)+(AE39*AF39)+(AE41*AF41)+(AE62*AF62)</f>
        <v>0</v>
      </c>
      <c r="E76" s="169"/>
      <c r="F76" s="169"/>
      <c r="G76" s="169"/>
      <c r="H76" s="169"/>
      <c r="I76" s="169"/>
      <c r="J76" s="169"/>
      <c r="K76" s="169"/>
      <c r="L76" s="169"/>
      <c r="M76" s="169"/>
      <c r="N76" s="169"/>
      <c r="O76" s="169"/>
      <c r="P76" s="169"/>
      <c r="Q76" s="169"/>
      <c r="R76" s="169"/>
      <c r="S76" s="169"/>
      <c r="T76" s="169"/>
      <c r="U76" s="169"/>
      <c r="V76" s="169"/>
    </row>
    <row r="77" spans="2:32">
      <c r="E77" s="169"/>
      <c r="F77" s="169"/>
      <c r="G77" s="169"/>
      <c r="H77" s="169"/>
      <c r="I77" s="169"/>
      <c r="J77" s="169"/>
      <c r="K77" s="169"/>
      <c r="L77" s="169"/>
      <c r="M77" s="169"/>
      <c r="N77" s="169"/>
      <c r="O77" s="169"/>
      <c r="P77" s="169"/>
      <c r="Q77" s="169"/>
      <c r="R77" s="169"/>
      <c r="S77" s="169"/>
      <c r="T77" s="169"/>
      <c r="U77" s="169"/>
      <c r="V77" s="169"/>
    </row>
    <row r="78" spans="2:32">
      <c r="D78" s="169"/>
      <c r="E78" s="169"/>
      <c r="F78" s="169"/>
      <c r="G78" s="169"/>
      <c r="H78" s="169"/>
      <c r="I78" s="169"/>
      <c r="J78" s="169"/>
      <c r="K78" s="169"/>
      <c r="L78" s="169"/>
      <c r="M78" s="169"/>
      <c r="N78" s="169"/>
      <c r="O78" s="169"/>
      <c r="P78" s="169"/>
      <c r="Q78" s="169"/>
      <c r="R78" s="169"/>
      <c r="S78" s="169"/>
      <c r="T78" s="169"/>
      <c r="U78" s="169"/>
      <c r="V78" s="169"/>
    </row>
    <row r="79" spans="2:32">
      <c r="D79" s="169"/>
      <c r="E79" s="169"/>
      <c r="F79" s="169"/>
      <c r="G79" s="169"/>
      <c r="H79" s="169"/>
      <c r="I79" s="169"/>
      <c r="J79" s="169"/>
      <c r="K79" s="169"/>
      <c r="L79" s="169"/>
      <c r="M79" s="169"/>
      <c r="N79" s="169"/>
      <c r="O79" s="169"/>
      <c r="P79" s="169"/>
      <c r="Q79" s="169"/>
      <c r="R79" s="169"/>
      <c r="S79" s="169"/>
      <c r="T79" s="169"/>
      <c r="U79" s="169"/>
      <c r="V79" s="169"/>
    </row>
    <row r="80" spans="2:32">
      <c r="D80" s="169"/>
      <c r="E80" s="169"/>
      <c r="F80" s="169"/>
      <c r="G80" s="169"/>
      <c r="H80" s="169"/>
      <c r="I80" s="169"/>
      <c r="J80" s="169"/>
      <c r="K80" s="169"/>
      <c r="L80" s="169"/>
      <c r="M80" s="169"/>
      <c r="N80" s="169"/>
      <c r="O80" s="169"/>
      <c r="P80" s="169"/>
      <c r="Q80" s="169"/>
      <c r="R80" s="169"/>
      <c r="S80" s="169"/>
      <c r="T80" s="169"/>
      <c r="U80" s="169"/>
      <c r="V80" s="169"/>
    </row>
    <row r="81" spans="4:22">
      <c r="D81" s="169"/>
      <c r="E81" s="169"/>
      <c r="F81" s="169"/>
      <c r="G81" s="169"/>
      <c r="H81" s="169"/>
      <c r="I81" s="169"/>
      <c r="J81" s="169"/>
      <c r="K81" s="169"/>
      <c r="L81" s="169"/>
      <c r="M81" s="169"/>
      <c r="N81" s="169"/>
      <c r="O81" s="169"/>
      <c r="P81" s="169"/>
      <c r="Q81" s="169"/>
      <c r="R81" s="169"/>
      <c r="S81" s="169"/>
      <c r="T81" s="169"/>
      <c r="U81" s="169"/>
      <c r="V81" s="169"/>
    </row>
  </sheetData>
  <sheetProtection sheet="1" objects="1" scenarios="1"/>
  <mergeCells count="96">
    <mergeCell ref="AA62:AA69"/>
    <mergeCell ref="AB62:AB69"/>
    <mergeCell ref="AC62:AC69"/>
    <mergeCell ref="AD62:AD69"/>
    <mergeCell ref="AE62:AE69"/>
    <mergeCell ref="AF62:AF69"/>
    <mergeCell ref="AB56:AB61"/>
    <mergeCell ref="AC56:AC61"/>
    <mergeCell ref="AD56:AD61"/>
    <mergeCell ref="AE56:AE61"/>
    <mergeCell ref="AF56:AF61"/>
    <mergeCell ref="B62:B69"/>
    <mergeCell ref="W62:W69"/>
    <mergeCell ref="X62:X69"/>
    <mergeCell ref="Y62:Y69"/>
    <mergeCell ref="Z62:Z69"/>
    <mergeCell ref="B56:B61"/>
    <mergeCell ref="W56:W61"/>
    <mergeCell ref="X56:X61"/>
    <mergeCell ref="Y56:Y61"/>
    <mergeCell ref="Z56:Z61"/>
    <mergeCell ref="AA56:AA61"/>
    <mergeCell ref="AA41:AA54"/>
    <mergeCell ref="AB41:AB54"/>
    <mergeCell ref="AC41:AC54"/>
    <mergeCell ref="AD41:AD54"/>
    <mergeCell ref="AE41:AE54"/>
    <mergeCell ref="AF41:AF54"/>
    <mergeCell ref="AB36:AB38"/>
    <mergeCell ref="AC36:AC38"/>
    <mergeCell ref="AD36:AD38"/>
    <mergeCell ref="AE36:AE38"/>
    <mergeCell ref="AF36:AF38"/>
    <mergeCell ref="B40:B54"/>
    <mergeCell ref="W41:W54"/>
    <mergeCell ref="X41:X54"/>
    <mergeCell ref="Y41:Y54"/>
    <mergeCell ref="Z41:Z54"/>
    <mergeCell ref="AB34:AB35"/>
    <mergeCell ref="AC34:AC35"/>
    <mergeCell ref="AD34:AD35"/>
    <mergeCell ref="AE34:AE35"/>
    <mergeCell ref="AF34:AF35"/>
    <mergeCell ref="W36:W38"/>
    <mergeCell ref="X36:X38"/>
    <mergeCell ref="Y36:Y38"/>
    <mergeCell ref="Z36:Z38"/>
    <mergeCell ref="AA36:AA38"/>
    <mergeCell ref="AB32:AB33"/>
    <mergeCell ref="AC32:AC33"/>
    <mergeCell ref="AD32:AD33"/>
    <mergeCell ref="AE32:AE33"/>
    <mergeCell ref="AF32:AF33"/>
    <mergeCell ref="W34:W35"/>
    <mergeCell ref="X34:X35"/>
    <mergeCell ref="Y34:Y35"/>
    <mergeCell ref="Z34:Z35"/>
    <mergeCell ref="AA34:AA35"/>
    <mergeCell ref="AB28:AB31"/>
    <mergeCell ref="AC28:AC31"/>
    <mergeCell ref="AD28:AD31"/>
    <mergeCell ref="AE28:AE31"/>
    <mergeCell ref="AF28:AF31"/>
    <mergeCell ref="W32:W33"/>
    <mergeCell ref="X32:X33"/>
    <mergeCell ref="Y32:Y33"/>
    <mergeCell ref="Z32:Z33"/>
    <mergeCell ref="AA32:AA33"/>
    <mergeCell ref="B28:B38"/>
    <mergeCell ref="W28:W31"/>
    <mergeCell ref="X28:X31"/>
    <mergeCell ref="Y28:Y31"/>
    <mergeCell ref="Z28:Z31"/>
    <mergeCell ref="AA28:AA31"/>
    <mergeCell ref="AA23:AA27"/>
    <mergeCell ref="AB23:AB27"/>
    <mergeCell ref="AC23:AC27"/>
    <mergeCell ref="AD23:AD27"/>
    <mergeCell ref="AE23:AE27"/>
    <mergeCell ref="AF23:AF27"/>
    <mergeCell ref="AB17:AB22"/>
    <mergeCell ref="AC17:AC22"/>
    <mergeCell ref="AD17:AD22"/>
    <mergeCell ref="AE17:AE22"/>
    <mergeCell ref="AF17:AF22"/>
    <mergeCell ref="B23:B27"/>
    <mergeCell ref="W23:W27"/>
    <mergeCell ref="X23:X27"/>
    <mergeCell ref="Y23:Y27"/>
    <mergeCell ref="Z23:Z27"/>
    <mergeCell ref="B17:B22"/>
    <mergeCell ref="W17:W22"/>
    <mergeCell ref="X17:X22"/>
    <mergeCell ref="Y17:Y22"/>
    <mergeCell ref="Z17:Z22"/>
    <mergeCell ref="AA17:AA22"/>
  </mergeCells>
  <pageMargins left="0.75" right="0.75" top="1" bottom="1" header="0.5" footer="0.5"/>
  <pageSetup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3350-86CC-40C4-8180-63B779CB078C}">
  <dimension ref="B2:AW81"/>
  <sheetViews>
    <sheetView topLeftCell="M1" zoomScale="70" zoomScaleNormal="70" workbookViewId="0">
      <selection activeCell="AH55" sqref="AH55"/>
    </sheetView>
  </sheetViews>
  <sheetFormatPr defaultRowHeight="13.2"/>
  <cols>
    <col min="1" max="1" width="2.6640625" style="150" customWidth="1"/>
    <col min="2" max="2" width="8.88671875" style="150"/>
    <col min="3" max="3" width="68.5546875" style="150" customWidth="1"/>
    <col min="4" max="22" width="10.77734375" style="149" customWidth="1"/>
    <col min="23" max="32" width="10.6640625" style="150" customWidth="1"/>
    <col min="33" max="35" width="8.88671875" style="150"/>
    <col min="36" max="36" width="18.21875" style="150" bestFit="1" customWidth="1"/>
    <col min="37" max="37" width="17.6640625" style="150" hidden="1" customWidth="1"/>
    <col min="38" max="38" width="18.21875" style="150" bestFit="1" customWidth="1"/>
    <col min="39" max="39" width="18.6640625" style="150" hidden="1" customWidth="1"/>
    <col min="40" max="40" width="18.21875" style="150" bestFit="1" customWidth="1"/>
    <col min="41" max="41" width="18.6640625" style="150" hidden="1" customWidth="1"/>
    <col min="42" max="42" width="18.21875" style="150" bestFit="1" customWidth="1"/>
    <col min="43" max="43" width="18.6640625" style="150" hidden="1" customWidth="1"/>
    <col min="44" max="44" width="18.21875" style="150" bestFit="1" customWidth="1"/>
    <col min="45" max="45" width="18.6640625" style="150" hidden="1" customWidth="1"/>
    <col min="46" max="46" width="18.21875" style="150" bestFit="1" customWidth="1"/>
    <col min="47" max="47" width="18.6640625" style="150" hidden="1" customWidth="1"/>
    <col min="48" max="48" width="18.21875" style="150" bestFit="1" customWidth="1"/>
    <col min="49" max="49" width="18.6640625" style="150" hidden="1" customWidth="1"/>
    <col min="50" max="16384" width="8.88671875" style="150"/>
  </cols>
  <sheetData>
    <row r="2" spans="3:32" ht="28.2">
      <c r="C2" s="148" t="str">
        <f>'Input Sheet - Residential'!C2</f>
        <v>UKGBC EC Scope Table - Residential</v>
      </c>
    </row>
    <row r="3" spans="3:32" ht="13.8" thickBot="1"/>
    <row r="4" spans="3:32" ht="13.2" customHeight="1">
      <c r="C4" s="151" t="s">
        <v>114</v>
      </c>
      <c r="D4" s="259">
        <f>'Input Sheet - Residential'!D4</f>
        <v>0</v>
      </c>
      <c r="E4" s="260"/>
    </row>
    <row r="5" spans="3:32" ht="13.2" customHeight="1">
      <c r="C5" s="154" t="s">
        <v>115</v>
      </c>
      <c r="D5" s="261">
        <f>'Input Sheet - Residential'!D5</f>
        <v>0</v>
      </c>
      <c r="E5" s="262"/>
    </row>
    <row r="6" spans="3:32" ht="13.2" customHeight="1">
      <c r="C6" s="154" t="s">
        <v>112</v>
      </c>
      <c r="D6" s="261">
        <f>'Input Sheet - Residential'!D6</f>
        <v>0</v>
      </c>
      <c r="E6" s="262"/>
    </row>
    <row r="7" spans="3:32" ht="13.2" customHeight="1" thickBot="1">
      <c r="C7" s="157" t="s">
        <v>113</v>
      </c>
      <c r="D7" s="263">
        <f>'Input Sheet - Residential'!D7</f>
        <v>0</v>
      </c>
      <c r="E7" s="264"/>
    </row>
    <row r="8" spans="3:32" ht="13.2" customHeight="1">
      <c r="C8" s="265"/>
      <c r="D8" s="266"/>
      <c r="E8" s="266"/>
    </row>
    <row r="9" spans="3:32" ht="16.2" thickBot="1">
      <c r="C9" s="269" t="s">
        <v>28</v>
      </c>
      <c r="D9" s="164"/>
      <c r="E9" s="164"/>
      <c r="F9" s="164"/>
      <c r="G9" s="164"/>
    </row>
    <row r="10" spans="3:32">
      <c r="C10" s="151" t="s">
        <v>111</v>
      </c>
      <c r="D10" s="165"/>
      <c r="E10" s="166"/>
      <c r="F10" s="164"/>
      <c r="G10" s="164"/>
    </row>
    <row r="11" spans="3:32">
      <c r="C11" s="154" t="s">
        <v>109</v>
      </c>
      <c r="D11" s="167"/>
      <c r="E11" s="166"/>
      <c r="F11" s="164"/>
      <c r="G11" s="164"/>
    </row>
    <row r="12" spans="3:32">
      <c r="C12" s="154" t="s">
        <v>117</v>
      </c>
      <c r="D12" s="168" t="s">
        <v>107</v>
      </c>
      <c r="E12" s="169"/>
      <c r="F12" s="164"/>
      <c r="G12" s="164"/>
    </row>
    <row r="13" spans="3:32" ht="13.8" thickBot="1">
      <c r="C13" s="157" t="s">
        <v>116</v>
      </c>
      <c r="D13" s="170" t="s">
        <v>108</v>
      </c>
      <c r="E13" s="169"/>
      <c r="G13" s="150"/>
    </row>
    <row r="14" spans="3:32">
      <c r="C14" s="273"/>
      <c r="D14" s="169"/>
      <c r="E14" s="169"/>
      <c r="G14" s="150"/>
    </row>
    <row r="15" spans="3:32" ht="13.8" thickBot="1">
      <c r="Y15" s="150" t="s">
        <v>104</v>
      </c>
      <c r="AD15" s="150" t="s">
        <v>104</v>
      </c>
    </row>
    <row r="16" spans="3:32" ht="79.8" thickBot="1">
      <c r="C16" s="171" t="s">
        <v>0</v>
      </c>
      <c r="D16" s="172" t="s">
        <v>1</v>
      </c>
      <c r="E16" s="172" t="s">
        <v>88</v>
      </c>
      <c r="F16" s="172" t="s">
        <v>2</v>
      </c>
      <c r="G16" s="172" t="s">
        <v>3</v>
      </c>
      <c r="H16" s="172" t="s">
        <v>4</v>
      </c>
      <c r="I16" s="172" t="s">
        <v>5</v>
      </c>
      <c r="J16" s="172" t="s">
        <v>6</v>
      </c>
      <c r="K16" s="172" t="s">
        <v>7</v>
      </c>
      <c r="L16" s="172" t="s">
        <v>8</v>
      </c>
      <c r="M16" s="172" t="s">
        <v>9</v>
      </c>
      <c r="N16" s="172" t="s">
        <v>10</v>
      </c>
      <c r="O16" s="172" t="s">
        <v>11</v>
      </c>
      <c r="P16" s="172" t="s">
        <v>12</v>
      </c>
      <c r="Q16" s="172" t="s">
        <v>87</v>
      </c>
      <c r="R16" s="172" t="s">
        <v>13</v>
      </c>
      <c r="S16" s="172" t="s">
        <v>14</v>
      </c>
      <c r="T16" s="172" t="s">
        <v>15</v>
      </c>
      <c r="U16" s="172" t="s">
        <v>16</v>
      </c>
      <c r="V16" s="173" t="s">
        <v>17</v>
      </c>
      <c r="W16" s="174" t="s">
        <v>95</v>
      </c>
      <c r="X16" s="174" t="s">
        <v>91</v>
      </c>
      <c r="Y16" s="174" t="s">
        <v>90</v>
      </c>
      <c r="Z16" s="174" t="s">
        <v>89</v>
      </c>
      <c r="AA16" s="174" t="s">
        <v>105</v>
      </c>
      <c r="AB16" s="174" t="s">
        <v>96</v>
      </c>
      <c r="AC16" s="174" t="s">
        <v>92</v>
      </c>
      <c r="AD16" s="174" t="s">
        <v>93</v>
      </c>
      <c r="AE16" s="174" t="s">
        <v>94</v>
      </c>
      <c r="AF16" s="174" t="s">
        <v>105</v>
      </c>
    </row>
    <row r="17" spans="2:49" ht="13.2" customHeight="1">
      <c r="B17" s="175" t="s">
        <v>72</v>
      </c>
      <c r="C17" s="176" t="s">
        <v>62</v>
      </c>
      <c r="D17" s="177"/>
      <c r="E17" s="177"/>
      <c r="F17" s="177"/>
      <c r="G17" s="177"/>
      <c r="H17" s="177"/>
      <c r="I17" s="178"/>
      <c r="J17" s="178"/>
      <c r="K17" s="178"/>
      <c r="L17" s="178"/>
      <c r="M17" s="178"/>
      <c r="N17" s="178"/>
      <c r="O17" s="178"/>
      <c r="P17" s="178"/>
      <c r="Q17" s="178"/>
      <c r="R17" s="178"/>
      <c r="S17" s="177"/>
      <c r="T17" s="177"/>
      <c r="U17" s="177"/>
      <c r="V17" s="165"/>
      <c r="W17" s="180" t="s">
        <v>102</v>
      </c>
      <c r="X17" s="180" t="s">
        <v>102</v>
      </c>
      <c r="Y17" s="180" t="s">
        <v>102</v>
      </c>
      <c r="Z17" s="180" t="s">
        <v>102</v>
      </c>
      <c r="AA17" s="180" t="s">
        <v>102</v>
      </c>
      <c r="AB17" s="180" t="s">
        <v>102</v>
      </c>
      <c r="AC17" s="180" t="s">
        <v>102</v>
      </c>
      <c r="AD17" s="180" t="s">
        <v>102</v>
      </c>
      <c r="AE17" s="180" t="s">
        <v>102</v>
      </c>
      <c r="AF17" s="180" t="s">
        <v>102</v>
      </c>
      <c r="AJ17" s="181" t="s">
        <v>103</v>
      </c>
      <c r="AL17" s="181" t="s">
        <v>103</v>
      </c>
      <c r="AM17" s="149"/>
      <c r="AN17" s="181" t="s">
        <v>103</v>
      </c>
      <c r="AO17" s="149"/>
      <c r="AP17" s="181" t="s">
        <v>103</v>
      </c>
      <c r="AQ17" s="149"/>
      <c r="AR17" s="181" t="s">
        <v>103</v>
      </c>
      <c r="AS17" s="149"/>
      <c r="AT17" s="181" t="s">
        <v>103</v>
      </c>
      <c r="AV17" s="181" t="s">
        <v>103</v>
      </c>
    </row>
    <row r="18" spans="2:49">
      <c r="B18" s="182"/>
      <c r="C18" s="183" t="s">
        <v>61</v>
      </c>
      <c r="D18" s="270"/>
      <c r="E18" s="270"/>
      <c r="F18" s="270"/>
      <c r="G18" s="270"/>
      <c r="H18" s="270"/>
      <c r="I18" s="185"/>
      <c r="J18" s="185"/>
      <c r="K18" s="185"/>
      <c r="L18" s="185"/>
      <c r="M18" s="185"/>
      <c r="N18" s="185"/>
      <c r="O18" s="185"/>
      <c r="P18" s="185"/>
      <c r="Q18" s="185"/>
      <c r="R18" s="270"/>
      <c r="S18" s="270"/>
      <c r="T18" s="270"/>
      <c r="U18" s="270"/>
      <c r="V18" s="271"/>
      <c r="W18" s="188"/>
      <c r="X18" s="188"/>
      <c r="Y18" s="188"/>
      <c r="Z18" s="188"/>
      <c r="AA18" s="188"/>
      <c r="AB18" s="188"/>
      <c r="AC18" s="188"/>
      <c r="AD18" s="188"/>
      <c r="AE18" s="188"/>
      <c r="AF18" s="188"/>
      <c r="AI18" s="181" t="s">
        <v>100</v>
      </c>
      <c r="AJ18" s="181" t="s">
        <v>81</v>
      </c>
      <c r="AK18" s="181" t="s">
        <v>81</v>
      </c>
      <c r="AL18" s="181" t="s">
        <v>71</v>
      </c>
      <c r="AM18" s="181" t="s">
        <v>71</v>
      </c>
      <c r="AN18" s="181" t="s">
        <v>106</v>
      </c>
      <c r="AO18" s="181" t="s">
        <v>106</v>
      </c>
      <c r="AP18" s="181" t="s">
        <v>101</v>
      </c>
      <c r="AQ18" s="181" t="s">
        <v>101</v>
      </c>
      <c r="AR18" s="181" t="s">
        <v>73</v>
      </c>
      <c r="AS18" s="181" t="s">
        <v>73</v>
      </c>
      <c r="AT18" s="181" t="s">
        <v>78</v>
      </c>
      <c r="AU18" s="181" t="s">
        <v>78</v>
      </c>
      <c r="AV18" s="181" t="s">
        <v>75</v>
      </c>
      <c r="AW18" s="181" t="s">
        <v>75</v>
      </c>
    </row>
    <row r="19" spans="2:49">
      <c r="B19" s="182"/>
      <c r="C19" s="183" t="s">
        <v>60</v>
      </c>
      <c r="D19" s="270"/>
      <c r="E19" s="270"/>
      <c r="F19" s="270"/>
      <c r="G19" s="270"/>
      <c r="H19" s="270"/>
      <c r="I19" s="185"/>
      <c r="J19" s="185"/>
      <c r="K19" s="185"/>
      <c r="L19" s="185"/>
      <c r="M19" s="185"/>
      <c r="N19" s="185"/>
      <c r="O19" s="185"/>
      <c r="P19" s="185"/>
      <c r="Q19" s="185"/>
      <c r="R19" s="185"/>
      <c r="S19" s="270"/>
      <c r="T19" s="270"/>
      <c r="U19" s="270"/>
      <c r="V19" s="271"/>
      <c r="W19" s="188"/>
      <c r="X19" s="188"/>
      <c r="Y19" s="188"/>
      <c r="Z19" s="188"/>
      <c r="AA19" s="188"/>
      <c r="AB19" s="188"/>
      <c r="AC19" s="188"/>
      <c r="AD19" s="188"/>
      <c r="AE19" s="188"/>
      <c r="AF19" s="188"/>
      <c r="AH19" s="181" t="s">
        <v>97</v>
      </c>
      <c r="AI19" s="274">
        <v>850</v>
      </c>
      <c r="AJ19" s="86">
        <v>21</v>
      </c>
      <c r="AK19" s="181">
        <f>AI19*AJ19*0.01</f>
        <v>178.5</v>
      </c>
      <c r="AL19" s="86">
        <v>33</v>
      </c>
      <c r="AM19" s="181">
        <f>AI19*AL19*0.01</f>
        <v>280.5</v>
      </c>
      <c r="AN19" s="86">
        <v>18</v>
      </c>
      <c r="AO19" s="84">
        <f>AI19*AN19*0.01</f>
        <v>153</v>
      </c>
      <c r="AP19" s="86">
        <v>10</v>
      </c>
      <c r="AQ19" s="181">
        <f>AI19*AP19*0.01</f>
        <v>85</v>
      </c>
      <c r="AR19" s="86">
        <v>1</v>
      </c>
      <c r="AS19" s="181">
        <f>AI19*AR19*0.01</f>
        <v>8.5</v>
      </c>
      <c r="AT19" s="86">
        <v>16</v>
      </c>
      <c r="AU19" s="181">
        <f>AI19*AT19*0.01</f>
        <v>136</v>
      </c>
      <c r="AV19" s="86">
        <v>1</v>
      </c>
      <c r="AW19" s="181">
        <f>AI19*AV19*0.01</f>
        <v>8.5</v>
      </c>
    </row>
    <row r="20" spans="2:49">
      <c r="B20" s="182"/>
      <c r="C20" s="183" t="s">
        <v>59</v>
      </c>
      <c r="D20" s="270"/>
      <c r="E20" s="270"/>
      <c r="F20" s="270"/>
      <c r="G20" s="270"/>
      <c r="H20" s="270"/>
      <c r="I20" s="185"/>
      <c r="J20" s="185"/>
      <c r="K20" s="185"/>
      <c r="L20" s="185"/>
      <c r="M20" s="185"/>
      <c r="N20" s="185"/>
      <c r="O20" s="185"/>
      <c r="P20" s="185"/>
      <c r="Q20" s="185"/>
      <c r="R20" s="185"/>
      <c r="S20" s="270"/>
      <c r="T20" s="270"/>
      <c r="U20" s="270"/>
      <c r="V20" s="271"/>
      <c r="W20" s="188"/>
      <c r="X20" s="188"/>
      <c r="Y20" s="188"/>
      <c r="Z20" s="188"/>
      <c r="AA20" s="188"/>
      <c r="AB20" s="188"/>
      <c r="AC20" s="188"/>
      <c r="AD20" s="188"/>
      <c r="AE20" s="188"/>
      <c r="AF20" s="188"/>
      <c r="AH20" s="181" t="s">
        <v>98</v>
      </c>
      <c r="AI20" s="274">
        <v>350</v>
      </c>
      <c r="AJ20" s="86">
        <v>6</v>
      </c>
      <c r="AK20" s="181">
        <f t="shared" ref="AK20:AK21" si="0">AI20*AJ20*0.01</f>
        <v>21</v>
      </c>
      <c r="AL20" s="86">
        <v>6</v>
      </c>
      <c r="AM20" s="181">
        <f t="shared" ref="AM20:AM21" si="1">AI20*AL20*0.01</f>
        <v>21</v>
      </c>
      <c r="AN20" s="86">
        <v>34</v>
      </c>
      <c r="AO20" s="84">
        <f t="shared" ref="AO20:AO21" si="2">AI20*AN20*0.01</f>
        <v>119</v>
      </c>
      <c r="AP20" s="86">
        <v>19</v>
      </c>
      <c r="AQ20" s="181">
        <f t="shared" ref="AQ20:AQ21" si="3">AI20*AP20*0.01</f>
        <v>66.5</v>
      </c>
      <c r="AR20" s="86">
        <v>3</v>
      </c>
      <c r="AS20" s="181">
        <f t="shared" ref="AS20:AS21" si="4">AI20*AR20*0.01</f>
        <v>10.5</v>
      </c>
      <c r="AT20" s="86">
        <v>30</v>
      </c>
      <c r="AU20" s="181">
        <f t="shared" ref="AU20:AU21" si="5">AI20*AT20*0.01</f>
        <v>105</v>
      </c>
      <c r="AV20" s="86">
        <v>2</v>
      </c>
      <c r="AW20" s="181">
        <f t="shared" ref="AW20:AW21" si="6">AI20*AV20*0.01</f>
        <v>7</v>
      </c>
    </row>
    <row r="21" spans="2:49">
      <c r="B21" s="182"/>
      <c r="C21" s="183" t="s">
        <v>58</v>
      </c>
      <c r="D21" s="270"/>
      <c r="E21" s="270"/>
      <c r="F21" s="270"/>
      <c r="G21" s="270"/>
      <c r="H21" s="270"/>
      <c r="I21" s="185"/>
      <c r="J21" s="185"/>
      <c r="K21" s="185"/>
      <c r="L21" s="185"/>
      <c r="M21" s="185"/>
      <c r="N21" s="185"/>
      <c r="O21" s="185"/>
      <c r="P21" s="185"/>
      <c r="Q21" s="185"/>
      <c r="R21" s="185"/>
      <c r="S21" s="270"/>
      <c r="T21" s="270"/>
      <c r="U21" s="270"/>
      <c r="V21" s="271"/>
      <c r="W21" s="188"/>
      <c r="X21" s="188"/>
      <c r="Y21" s="188"/>
      <c r="Z21" s="188"/>
      <c r="AA21" s="188"/>
      <c r="AB21" s="188"/>
      <c r="AC21" s="188"/>
      <c r="AD21" s="188"/>
      <c r="AE21" s="188"/>
      <c r="AF21" s="188"/>
      <c r="AH21" s="181" t="s">
        <v>99</v>
      </c>
      <c r="AI21" s="274">
        <v>1200</v>
      </c>
      <c r="AJ21" s="86">
        <v>17</v>
      </c>
      <c r="AK21" s="181">
        <f t="shared" si="0"/>
        <v>204</v>
      </c>
      <c r="AL21" s="86">
        <v>25</v>
      </c>
      <c r="AM21" s="181">
        <f t="shared" si="1"/>
        <v>300</v>
      </c>
      <c r="AN21" s="86">
        <v>23</v>
      </c>
      <c r="AO21" s="84">
        <f t="shared" si="2"/>
        <v>276</v>
      </c>
      <c r="AP21" s="86">
        <v>12</v>
      </c>
      <c r="AQ21" s="181">
        <f t="shared" si="3"/>
        <v>144</v>
      </c>
      <c r="AR21" s="86">
        <v>1</v>
      </c>
      <c r="AS21" s="181">
        <f t="shared" si="4"/>
        <v>12</v>
      </c>
      <c r="AT21" s="86">
        <v>20</v>
      </c>
      <c r="AU21" s="181">
        <f t="shared" si="5"/>
        <v>240</v>
      </c>
      <c r="AV21" s="86">
        <v>2</v>
      </c>
      <c r="AW21" s="181">
        <f t="shared" si="6"/>
        <v>24</v>
      </c>
    </row>
    <row r="22" spans="2:49">
      <c r="B22" s="189"/>
      <c r="C22" s="183" t="s">
        <v>56</v>
      </c>
      <c r="D22" s="270"/>
      <c r="E22" s="270"/>
      <c r="F22" s="270"/>
      <c r="G22" s="270"/>
      <c r="H22" s="270"/>
      <c r="I22" s="185"/>
      <c r="J22" s="185"/>
      <c r="K22" s="185"/>
      <c r="L22" s="185"/>
      <c r="M22" s="185"/>
      <c r="N22" s="185"/>
      <c r="O22" s="185"/>
      <c r="P22" s="185"/>
      <c r="Q22" s="185"/>
      <c r="R22" s="185"/>
      <c r="S22" s="270"/>
      <c r="T22" s="270"/>
      <c r="U22" s="270"/>
      <c r="V22" s="271"/>
      <c r="W22" s="191"/>
      <c r="X22" s="191"/>
      <c r="Y22" s="191"/>
      <c r="Z22" s="191"/>
      <c r="AA22" s="191"/>
      <c r="AB22" s="191"/>
      <c r="AC22" s="191"/>
      <c r="AD22" s="191"/>
      <c r="AE22" s="191"/>
      <c r="AF22" s="191"/>
    </row>
    <row r="23" spans="2:49">
      <c r="B23" s="192" t="s">
        <v>81</v>
      </c>
      <c r="C23" s="183" t="s">
        <v>86</v>
      </c>
      <c r="D23" s="270"/>
      <c r="E23" s="270"/>
      <c r="F23" s="193">
        <f>$Y$23/15</f>
        <v>1.4</v>
      </c>
      <c r="G23" s="193">
        <f t="shared" ref="G23:H27" si="7">$Y$23/15</f>
        <v>1.4</v>
      </c>
      <c r="H23" s="193">
        <f t="shared" si="7"/>
        <v>1.4</v>
      </c>
      <c r="I23" s="193">
        <f>$AD$23/40</f>
        <v>0.15</v>
      </c>
      <c r="J23" s="193">
        <f t="shared" ref="J23:M27" si="8">$AD$23/40</f>
        <v>0.15</v>
      </c>
      <c r="K23" s="193">
        <f t="shared" si="8"/>
        <v>0.15</v>
      </c>
      <c r="L23" s="193">
        <f t="shared" si="8"/>
        <v>0.15</v>
      </c>
      <c r="M23" s="193">
        <f t="shared" si="8"/>
        <v>0.15</v>
      </c>
      <c r="N23" s="185"/>
      <c r="O23" s="185"/>
      <c r="P23" s="185"/>
      <c r="Q23" s="185"/>
      <c r="R23" s="185"/>
      <c r="S23" s="193">
        <f t="shared" ref="S23:U27" si="9">$AD$23/40</f>
        <v>0.15</v>
      </c>
      <c r="T23" s="193">
        <f t="shared" si="9"/>
        <v>0.15</v>
      </c>
      <c r="U23" s="193">
        <f t="shared" si="9"/>
        <v>0.15</v>
      </c>
      <c r="V23" s="271"/>
      <c r="W23" s="195">
        <f>COUNT(E23:H27)</f>
        <v>15</v>
      </c>
      <c r="X23" s="195">
        <f>SUM(F23:H27)</f>
        <v>20.999999999999996</v>
      </c>
      <c r="Y23" s="196">
        <f>AJ19</f>
        <v>21</v>
      </c>
      <c r="Z23" s="197">
        <f>X23/Y23</f>
        <v>0.99999999999999978</v>
      </c>
      <c r="AA23" s="197">
        <f>AK19/AI21</f>
        <v>0.14874999999999999</v>
      </c>
      <c r="AB23" s="198">
        <f>COUNT(I23:M27,S23:U27)</f>
        <v>40</v>
      </c>
      <c r="AC23" s="195">
        <f>SUM(I23:M27,S23:U27)</f>
        <v>6.0000000000000036</v>
      </c>
      <c r="AD23" s="196">
        <f>AJ20</f>
        <v>6</v>
      </c>
      <c r="AE23" s="197">
        <f>AC23/AD23</f>
        <v>1.0000000000000007</v>
      </c>
      <c r="AF23" s="197">
        <f>AK20/AI21</f>
        <v>1.7500000000000002E-2</v>
      </c>
    </row>
    <row r="24" spans="2:49">
      <c r="B24" s="182"/>
      <c r="C24" s="183" t="s">
        <v>82</v>
      </c>
      <c r="D24" s="270"/>
      <c r="E24" s="270"/>
      <c r="F24" s="193">
        <f t="shared" ref="F24:F27" si="10">$Y$23/15</f>
        <v>1.4</v>
      </c>
      <c r="G24" s="193">
        <f t="shared" si="7"/>
        <v>1.4</v>
      </c>
      <c r="H24" s="193">
        <f t="shared" si="7"/>
        <v>1.4</v>
      </c>
      <c r="I24" s="193">
        <f t="shared" ref="I24:I27" si="11">$AD$23/40</f>
        <v>0.15</v>
      </c>
      <c r="J24" s="193">
        <f t="shared" si="8"/>
        <v>0.15</v>
      </c>
      <c r="K24" s="193">
        <f t="shared" si="8"/>
        <v>0.15</v>
      </c>
      <c r="L24" s="193">
        <f t="shared" si="8"/>
        <v>0.15</v>
      </c>
      <c r="M24" s="193">
        <f t="shared" si="8"/>
        <v>0.15</v>
      </c>
      <c r="N24" s="185"/>
      <c r="O24" s="185"/>
      <c r="P24" s="185"/>
      <c r="Q24" s="185"/>
      <c r="R24" s="185"/>
      <c r="S24" s="193">
        <f t="shared" si="9"/>
        <v>0.15</v>
      </c>
      <c r="T24" s="193">
        <f t="shared" si="9"/>
        <v>0.15</v>
      </c>
      <c r="U24" s="193">
        <f t="shared" si="9"/>
        <v>0.15</v>
      </c>
      <c r="V24" s="271"/>
      <c r="W24" s="188"/>
      <c r="X24" s="188"/>
      <c r="Y24" s="188"/>
      <c r="Z24" s="199"/>
      <c r="AA24" s="199"/>
      <c r="AB24" s="200"/>
      <c r="AC24" s="188"/>
      <c r="AD24" s="188"/>
      <c r="AE24" s="199"/>
      <c r="AF24" s="199"/>
    </row>
    <row r="25" spans="2:49">
      <c r="B25" s="182"/>
      <c r="C25" s="183" t="s">
        <v>83</v>
      </c>
      <c r="D25" s="270"/>
      <c r="E25" s="270"/>
      <c r="F25" s="193">
        <f t="shared" si="10"/>
        <v>1.4</v>
      </c>
      <c r="G25" s="193">
        <f t="shared" si="7"/>
        <v>1.4</v>
      </c>
      <c r="H25" s="193">
        <f t="shared" si="7"/>
        <v>1.4</v>
      </c>
      <c r="I25" s="193">
        <f t="shared" si="11"/>
        <v>0.15</v>
      </c>
      <c r="J25" s="193">
        <f t="shared" si="8"/>
        <v>0.15</v>
      </c>
      <c r="K25" s="193">
        <f t="shared" si="8"/>
        <v>0.15</v>
      </c>
      <c r="L25" s="193">
        <f t="shared" si="8"/>
        <v>0.15</v>
      </c>
      <c r="M25" s="193">
        <f t="shared" si="8"/>
        <v>0.15</v>
      </c>
      <c r="N25" s="185"/>
      <c r="O25" s="185"/>
      <c r="P25" s="185"/>
      <c r="Q25" s="185"/>
      <c r="R25" s="185"/>
      <c r="S25" s="193">
        <f t="shared" si="9"/>
        <v>0.15</v>
      </c>
      <c r="T25" s="193">
        <f t="shared" si="9"/>
        <v>0.15</v>
      </c>
      <c r="U25" s="193">
        <f t="shared" si="9"/>
        <v>0.15</v>
      </c>
      <c r="V25" s="271"/>
      <c r="W25" s="188"/>
      <c r="X25" s="188"/>
      <c r="Y25" s="188"/>
      <c r="Z25" s="199"/>
      <c r="AA25" s="199"/>
      <c r="AB25" s="200"/>
      <c r="AC25" s="188"/>
      <c r="AD25" s="188"/>
      <c r="AE25" s="199"/>
      <c r="AF25" s="199"/>
    </row>
    <row r="26" spans="2:49">
      <c r="B26" s="182"/>
      <c r="C26" s="183" t="s">
        <v>84</v>
      </c>
      <c r="D26" s="270"/>
      <c r="E26" s="270"/>
      <c r="F26" s="193">
        <f t="shared" si="10"/>
        <v>1.4</v>
      </c>
      <c r="G26" s="193">
        <f t="shared" si="7"/>
        <v>1.4</v>
      </c>
      <c r="H26" s="193">
        <f t="shared" si="7"/>
        <v>1.4</v>
      </c>
      <c r="I26" s="193">
        <f t="shared" si="11"/>
        <v>0.15</v>
      </c>
      <c r="J26" s="193">
        <f t="shared" si="8"/>
        <v>0.15</v>
      </c>
      <c r="K26" s="193">
        <f t="shared" si="8"/>
        <v>0.15</v>
      </c>
      <c r="L26" s="193">
        <f t="shared" si="8"/>
        <v>0.15</v>
      </c>
      <c r="M26" s="193">
        <f t="shared" si="8"/>
        <v>0.15</v>
      </c>
      <c r="N26" s="185"/>
      <c r="O26" s="185"/>
      <c r="P26" s="185"/>
      <c r="Q26" s="185"/>
      <c r="R26" s="185"/>
      <c r="S26" s="193">
        <f t="shared" si="9"/>
        <v>0.15</v>
      </c>
      <c r="T26" s="193">
        <f t="shared" si="9"/>
        <v>0.15</v>
      </c>
      <c r="U26" s="193">
        <f t="shared" si="9"/>
        <v>0.15</v>
      </c>
      <c r="V26" s="271"/>
      <c r="W26" s="188"/>
      <c r="X26" s="188"/>
      <c r="Y26" s="188"/>
      <c r="Z26" s="199"/>
      <c r="AA26" s="199"/>
      <c r="AB26" s="200"/>
      <c r="AC26" s="188"/>
      <c r="AD26" s="188"/>
      <c r="AE26" s="199"/>
      <c r="AF26" s="199"/>
    </row>
    <row r="27" spans="2:49">
      <c r="B27" s="189"/>
      <c r="C27" s="183" t="s">
        <v>85</v>
      </c>
      <c r="D27" s="270"/>
      <c r="E27" s="270"/>
      <c r="F27" s="193">
        <f t="shared" si="10"/>
        <v>1.4</v>
      </c>
      <c r="G27" s="193">
        <f t="shared" si="7"/>
        <v>1.4</v>
      </c>
      <c r="H27" s="193">
        <f t="shared" si="7"/>
        <v>1.4</v>
      </c>
      <c r="I27" s="193">
        <f t="shared" si="11"/>
        <v>0.15</v>
      </c>
      <c r="J27" s="193">
        <f t="shared" si="8"/>
        <v>0.15</v>
      </c>
      <c r="K27" s="193">
        <f t="shared" si="8"/>
        <v>0.15</v>
      </c>
      <c r="L27" s="193">
        <f t="shared" si="8"/>
        <v>0.15</v>
      </c>
      <c r="M27" s="193">
        <f t="shared" si="8"/>
        <v>0.15</v>
      </c>
      <c r="N27" s="185"/>
      <c r="O27" s="185"/>
      <c r="P27" s="185"/>
      <c r="Q27" s="185"/>
      <c r="R27" s="185"/>
      <c r="S27" s="193">
        <f t="shared" si="9"/>
        <v>0.15</v>
      </c>
      <c r="T27" s="193">
        <f t="shared" si="9"/>
        <v>0.15</v>
      </c>
      <c r="U27" s="193">
        <f t="shared" si="9"/>
        <v>0.15</v>
      </c>
      <c r="V27" s="271"/>
      <c r="W27" s="191"/>
      <c r="X27" s="191"/>
      <c r="Y27" s="191"/>
      <c r="Z27" s="201"/>
      <c r="AA27" s="201"/>
      <c r="AB27" s="202"/>
      <c r="AC27" s="191"/>
      <c r="AD27" s="191"/>
      <c r="AE27" s="201"/>
      <c r="AF27" s="201"/>
      <c r="AN27" s="149"/>
      <c r="AP27" s="149"/>
      <c r="AR27" s="149"/>
      <c r="AT27" s="149"/>
    </row>
    <row r="28" spans="2:49">
      <c r="B28" s="203" t="s">
        <v>71</v>
      </c>
      <c r="C28" s="183" t="s">
        <v>18</v>
      </c>
      <c r="D28" s="270"/>
      <c r="E28" s="270"/>
      <c r="F28" s="193">
        <f t="shared" ref="F28:H31" si="12">$Y$28/18</f>
        <v>1.8333333333333333</v>
      </c>
      <c r="G28" s="193">
        <f t="shared" si="12"/>
        <v>1.8333333333333333</v>
      </c>
      <c r="H28" s="193">
        <f t="shared" si="12"/>
        <v>1.8333333333333333</v>
      </c>
      <c r="I28" s="193">
        <f>$AD$28/48</f>
        <v>0.125</v>
      </c>
      <c r="J28" s="193">
        <f t="shared" ref="J28:M31" si="13">$AD$28/48</f>
        <v>0.125</v>
      </c>
      <c r="K28" s="193">
        <f t="shared" si="13"/>
        <v>0.125</v>
      </c>
      <c r="L28" s="193">
        <f t="shared" si="13"/>
        <v>0.125</v>
      </c>
      <c r="M28" s="193">
        <f t="shared" si="13"/>
        <v>0.125</v>
      </c>
      <c r="N28" s="185"/>
      <c r="O28" s="185"/>
      <c r="P28" s="185"/>
      <c r="Q28" s="185"/>
      <c r="R28" s="185"/>
      <c r="S28" s="193">
        <f t="shared" ref="S28:U31" si="14">$AD$28/48</f>
        <v>0.125</v>
      </c>
      <c r="T28" s="193">
        <f t="shared" si="14"/>
        <v>0.125</v>
      </c>
      <c r="U28" s="193">
        <f t="shared" si="14"/>
        <v>0.125</v>
      </c>
      <c r="V28" s="271"/>
      <c r="W28" s="195">
        <f>COUNT(F28:H31,F34:H35)</f>
        <v>18</v>
      </c>
      <c r="X28" s="195">
        <f>SUM(F28:H31,F34:H35)</f>
        <v>32.999999999999993</v>
      </c>
      <c r="Y28" s="196">
        <f>AL19</f>
        <v>33</v>
      </c>
      <c r="Z28" s="197">
        <f>X28/Y28</f>
        <v>0.99999999999999978</v>
      </c>
      <c r="AA28" s="197">
        <f>AM19/AI21</f>
        <v>0.23375000000000001</v>
      </c>
      <c r="AB28" s="198">
        <f>COUNT(I28:M31,I34:M35,S28:U31,S34:U35)</f>
        <v>48</v>
      </c>
      <c r="AC28" s="195">
        <f>SUM(I28:M31,I34:M35,S28:U31,S34:U35)</f>
        <v>6</v>
      </c>
      <c r="AD28" s="196">
        <f>AL20</f>
        <v>6</v>
      </c>
      <c r="AE28" s="197">
        <f>AC28/AD28</f>
        <v>1</v>
      </c>
      <c r="AF28" s="197">
        <f>AM20/AI21</f>
        <v>1.7500000000000002E-2</v>
      </c>
    </row>
    <row r="29" spans="2:49">
      <c r="B29" s="203"/>
      <c r="C29" s="183" t="s">
        <v>19</v>
      </c>
      <c r="D29" s="270"/>
      <c r="E29" s="270"/>
      <c r="F29" s="193">
        <f t="shared" si="12"/>
        <v>1.8333333333333333</v>
      </c>
      <c r="G29" s="193">
        <f t="shared" si="12"/>
        <v>1.8333333333333333</v>
      </c>
      <c r="H29" s="193">
        <f t="shared" si="12"/>
        <v>1.8333333333333333</v>
      </c>
      <c r="I29" s="193">
        <f t="shared" ref="I29:I31" si="15">$AD$28/48</f>
        <v>0.125</v>
      </c>
      <c r="J29" s="193">
        <f t="shared" si="13"/>
        <v>0.125</v>
      </c>
      <c r="K29" s="193">
        <f t="shared" si="13"/>
        <v>0.125</v>
      </c>
      <c r="L29" s="193">
        <f t="shared" si="13"/>
        <v>0.125</v>
      </c>
      <c r="M29" s="193">
        <f t="shared" si="13"/>
        <v>0.125</v>
      </c>
      <c r="N29" s="185"/>
      <c r="O29" s="185"/>
      <c r="P29" s="185"/>
      <c r="Q29" s="185"/>
      <c r="R29" s="185"/>
      <c r="S29" s="193">
        <f t="shared" si="14"/>
        <v>0.125</v>
      </c>
      <c r="T29" s="193">
        <f t="shared" si="14"/>
        <v>0.125</v>
      </c>
      <c r="U29" s="193">
        <f t="shared" si="14"/>
        <v>0.125</v>
      </c>
      <c r="V29" s="271"/>
      <c r="W29" s="188"/>
      <c r="X29" s="188"/>
      <c r="Y29" s="188"/>
      <c r="Z29" s="199"/>
      <c r="AA29" s="199"/>
      <c r="AB29" s="200"/>
      <c r="AC29" s="188"/>
      <c r="AD29" s="188"/>
      <c r="AE29" s="199"/>
      <c r="AF29" s="199"/>
      <c r="AP29" s="50"/>
    </row>
    <row r="30" spans="2:49">
      <c r="B30" s="203"/>
      <c r="C30" s="183" t="s">
        <v>20</v>
      </c>
      <c r="D30" s="270"/>
      <c r="E30" s="270"/>
      <c r="F30" s="193">
        <f t="shared" si="12"/>
        <v>1.8333333333333333</v>
      </c>
      <c r="G30" s="193">
        <f t="shared" si="12"/>
        <v>1.8333333333333333</v>
      </c>
      <c r="H30" s="193">
        <f t="shared" si="12"/>
        <v>1.8333333333333333</v>
      </c>
      <c r="I30" s="193">
        <f t="shared" si="15"/>
        <v>0.125</v>
      </c>
      <c r="J30" s="193">
        <f t="shared" si="13"/>
        <v>0.125</v>
      </c>
      <c r="K30" s="193">
        <f t="shared" si="13"/>
        <v>0.125</v>
      </c>
      <c r="L30" s="193">
        <f t="shared" si="13"/>
        <v>0.125</v>
      </c>
      <c r="M30" s="193">
        <f t="shared" si="13"/>
        <v>0.125</v>
      </c>
      <c r="N30" s="185"/>
      <c r="O30" s="185"/>
      <c r="P30" s="185"/>
      <c r="Q30" s="185"/>
      <c r="R30" s="185"/>
      <c r="S30" s="193">
        <f t="shared" si="14"/>
        <v>0.125</v>
      </c>
      <c r="T30" s="193">
        <f t="shared" si="14"/>
        <v>0.125</v>
      </c>
      <c r="U30" s="193">
        <f t="shared" si="14"/>
        <v>0.125</v>
      </c>
      <c r="V30" s="271"/>
      <c r="W30" s="188"/>
      <c r="X30" s="188"/>
      <c r="Y30" s="188"/>
      <c r="Z30" s="199"/>
      <c r="AA30" s="199"/>
      <c r="AB30" s="200"/>
      <c r="AC30" s="188"/>
      <c r="AD30" s="188"/>
      <c r="AE30" s="199"/>
      <c r="AF30" s="199"/>
      <c r="AN30" s="49"/>
      <c r="AP30" s="49"/>
      <c r="AR30" s="49"/>
      <c r="AT30" s="49"/>
    </row>
    <row r="31" spans="2:49">
      <c r="B31" s="203"/>
      <c r="C31" s="183" t="s">
        <v>21</v>
      </c>
      <c r="D31" s="270"/>
      <c r="E31" s="270"/>
      <c r="F31" s="193">
        <f t="shared" si="12"/>
        <v>1.8333333333333333</v>
      </c>
      <c r="G31" s="193">
        <f t="shared" si="12"/>
        <v>1.8333333333333333</v>
      </c>
      <c r="H31" s="193">
        <f t="shared" si="12"/>
        <v>1.8333333333333333</v>
      </c>
      <c r="I31" s="193">
        <f t="shared" si="15"/>
        <v>0.125</v>
      </c>
      <c r="J31" s="193">
        <f t="shared" si="13"/>
        <v>0.125</v>
      </c>
      <c r="K31" s="193">
        <f t="shared" si="13"/>
        <v>0.125</v>
      </c>
      <c r="L31" s="193">
        <f t="shared" si="13"/>
        <v>0.125</v>
      </c>
      <c r="M31" s="193">
        <f t="shared" si="13"/>
        <v>0.125</v>
      </c>
      <c r="N31" s="185"/>
      <c r="O31" s="185"/>
      <c r="P31" s="185"/>
      <c r="Q31" s="185"/>
      <c r="R31" s="185"/>
      <c r="S31" s="193">
        <f t="shared" si="14"/>
        <v>0.125</v>
      </c>
      <c r="T31" s="193">
        <f t="shared" si="14"/>
        <v>0.125</v>
      </c>
      <c r="U31" s="193">
        <f t="shared" si="14"/>
        <v>0.125</v>
      </c>
      <c r="V31" s="271"/>
      <c r="W31" s="191"/>
      <c r="X31" s="191"/>
      <c r="Y31" s="191"/>
      <c r="Z31" s="201"/>
      <c r="AA31" s="201"/>
      <c r="AB31" s="202"/>
      <c r="AC31" s="191"/>
      <c r="AD31" s="191"/>
      <c r="AE31" s="201"/>
      <c r="AF31" s="201"/>
    </row>
    <row r="32" spans="2:49">
      <c r="B32" s="203"/>
      <c r="C32" s="183" t="s">
        <v>22</v>
      </c>
      <c r="D32" s="270"/>
      <c r="E32" s="270"/>
      <c r="F32" s="193">
        <f>$Y$32/6</f>
        <v>3</v>
      </c>
      <c r="G32" s="193">
        <f t="shared" ref="G32:H33" si="16">$Y$32/6</f>
        <v>3</v>
      </c>
      <c r="H32" s="193">
        <f t="shared" si="16"/>
        <v>3</v>
      </c>
      <c r="I32" s="193">
        <f>$AD$32/16</f>
        <v>2.125</v>
      </c>
      <c r="J32" s="193">
        <f t="shared" ref="J32:M33" si="17">$AD$32/16</f>
        <v>2.125</v>
      </c>
      <c r="K32" s="193">
        <f t="shared" si="17"/>
        <v>2.125</v>
      </c>
      <c r="L32" s="193">
        <f t="shared" si="17"/>
        <v>2.125</v>
      </c>
      <c r="M32" s="193">
        <f t="shared" si="17"/>
        <v>2.125</v>
      </c>
      <c r="N32" s="185"/>
      <c r="O32" s="185"/>
      <c r="P32" s="185"/>
      <c r="Q32" s="185"/>
      <c r="R32" s="185"/>
      <c r="S32" s="193">
        <f t="shared" ref="S32:U33" si="18">$AD$32/16</f>
        <v>2.125</v>
      </c>
      <c r="T32" s="193">
        <f t="shared" si="18"/>
        <v>2.125</v>
      </c>
      <c r="U32" s="193">
        <f t="shared" si="18"/>
        <v>2.125</v>
      </c>
      <c r="V32" s="271"/>
      <c r="W32" s="188">
        <f>COUNT(F32:H33)</f>
        <v>6</v>
      </c>
      <c r="X32" s="188">
        <f>SUM(F32:H33)</f>
        <v>18</v>
      </c>
      <c r="Y32" s="204">
        <f>AN19</f>
        <v>18</v>
      </c>
      <c r="Z32" s="199">
        <f>X32/Y32</f>
        <v>1</v>
      </c>
      <c r="AA32" s="199">
        <f>AO19/AI21</f>
        <v>0.1275</v>
      </c>
      <c r="AB32" s="200">
        <f>COUNT(I32:M33,S32:U33)</f>
        <v>16</v>
      </c>
      <c r="AC32" s="200">
        <f>SUM(I32:M33,S32:U33)</f>
        <v>34</v>
      </c>
      <c r="AD32" s="200">
        <f>AN20</f>
        <v>34</v>
      </c>
      <c r="AE32" s="199">
        <f>AC32/AD32</f>
        <v>1</v>
      </c>
      <c r="AF32" s="199">
        <f>AO20/AI21</f>
        <v>9.9166666666666667E-2</v>
      </c>
    </row>
    <row r="33" spans="2:45">
      <c r="B33" s="203"/>
      <c r="C33" s="183" t="s">
        <v>23</v>
      </c>
      <c r="D33" s="270"/>
      <c r="E33" s="270"/>
      <c r="F33" s="193">
        <f t="shared" ref="F33" si="19">$Y$32/6</f>
        <v>3</v>
      </c>
      <c r="G33" s="193">
        <f t="shared" si="16"/>
        <v>3</v>
      </c>
      <c r="H33" s="193">
        <f t="shared" si="16"/>
        <v>3</v>
      </c>
      <c r="I33" s="193">
        <f t="shared" ref="I33" si="20">$AD$32/16</f>
        <v>2.125</v>
      </c>
      <c r="J33" s="193">
        <f t="shared" si="17"/>
        <v>2.125</v>
      </c>
      <c r="K33" s="193">
        <f t="shared" si="17"/>
        <v>2.125</v>
      </c>
      <c r="L33" s="193">
        <f t="shared" si="17"/>
        <v>2.125</v>
      </c>
      <c r="M33" s="193">
        <f t="shared" si="17"/>
        <v>2.125</v>
      </c>
      <c r="N33" s="185"/>
      <c r="O33" s="185"/>
      <c r="P33" s="185"/>
      <c r="Q33" s="185"/>
      <c r="R33" s="185"/>
      <c r="S33" s="193">
        <f t="shared" si="18"/>
        <v>2.125</v>
      </c>
      <c r="T33" s="193">
        <f t="shared" si="18"/>
        <v>2.125</v>
      </c>
      <c r="U33" s="193">
        <f t="shared" si="18"/>
        <v>2.125</v>
      </c>
      <c r="V33" s="271"/>
      <c r="W33" s="191"/>
      <c r="X33" s="191"/>
      <c r="Y33" s="191"/>
      <c r="Z33" s="201"/>
      <c r="AA33" s="201"/>
      <c r="AB33" s="202"/>
      <c r="AC33" s="202"/>
      <c r="AD33" s="202"/>
      <c r="AE33" s="201"/>
      <c r="AF33" s="201"/>
    </row>
    <row r="34" spans="2:45">
      <c r="B34" s="203"/>
      <c r="C34" s="183" t="s">
        <v>57</v>
      </c>
      <c r="D34" s="270"/>
      <c r="E34" s="270"/>
      <c r="F34" s="193">
        <f>$Y$28/18</f>
        <v>1.8333333333333333</v>
      </c>
      <c r="G34" s="193">
        <f t="shared" ref="G34:H35" si="21">$Y$28/18</f>
        <v>1.8333333333333333</v>
      </c>
      <c r="H34" s="193">
        <f t="shared" si="21"/>
        <v>1.8333333333333333</v>
      </c>
      <c r="I34" s="193">
        <f t="shared" ref="I34:M35" si="22">$AD$28/48</f>
        <v>0.125</v>
      </c>
      <c r="J34" s="193">
        <f t="shared" si="22"/>
        <v>0.125</v>
      </c>
      <c r="K34" s="193">
        <f t="shared" si="22"/>
        <v>0.125</v>
      </c>
      <c r="L34" s="193">
        <f t="shared" si="22"/>
        <v>0.125</v>
      </c>
      <c r="M34" s="193">
        <f t="shared" si="22"/>
        <v>0.125</v>
      </c>
      <c r="N34" s="185"/>
      <c r="O34" s="185"/>
      <c r="P34" s="185"/>
      <c r="Q34" s="185"/>
      <c r="R34" s="185"/>
      <c r="S34" s="193">
        <f t="shared" ref="S34:U35" si="23">$AD$28/48</f>
        <v>0.125</v>
      </c>
      <c r="T34" s="193">
        <f t="shared" si="23"/>
        <v>0.125</v>
      </c>
      <c r="U34" s="193">
        <f t="shared" si="23"/>
        <v>0.125</v>
      </c>
      <c r="V34" s="271"/>
      <c r="W34" s="206">
        <f t="shared" ref="W34:AD34" si="24">W28</f>
        <v>18</v>
      </c>
      <c r="X34" s="206">
        <f t="shared" si="24"/>
        <v>32.999999999999993</v>
      </c>
      <c r="Y34" s="206">
        <f t="shared" si="24"/>
        <v>33</v>
      </c>
      <c r="Z34" s="207">
        <f t="shared" si="24"/>
        <v>0.99999999999999978</v>
      </c>
      <c r="AA34" s="208">
        <f t="shared" si="24"/>
        <v>0.23375000000000001</v>
      </c>
      <c r="AB34" s="209">
        <f t="shared" si="24"/>
        <v>48</v>
      </c>
      <c r="AC34" s="209">
        <f t="shared" si="24"/>
        <v>6</v>
      </c>
      <c r="AD34" s="209">
        <f t="shared" si="24"/>
        <v>6</v>
      </c>
      <c r="AE34" s="208">
        <f>AE28</f>
        <v>1</v>
      </c>
      <c r="AF34" s="208">
        <f>AF28</f>
        <v>1.7500000000000002E-2</v>
      </c>
      <c r="AM34" s="49"/>
      <c r="AN34" s="49"/>
      <c r="AO34" s="49"/>
      <c r="AP34" s="49"/>
      <c r="AQ34" s="49"/>
      <c r="AR34" s="49"/>
      <c r="AS34" s="49"/>
    </row>
    <row r="35" spans="2:45">
      <c r="B35" s="203"/>
      <c r="C35" s="183" t="s">
        <v>24</v>
      </c>
      <c r="D35" s="270"/>
      <c r="E35" s="270"/>
      <c r="F35" s="193">
        <f>$Y$28/18</f>
        <v>1.8333333333333333</v>
      </c>
      <c r="G35" s="193">
        <f t="shared" si="21"/>
        <v>1.8333333333333333</v>
      </c>
      <c r="H35" s="193">
        <f t="shared" si="21"/>
        <v>1.8333333333333333</v>
      </c>
      <c r="I35" s="193">
        <f t="shared" si="22"/>
        <v>0.125</v>
      </c>
      <c r="J35" s="193">
        <f t="shared" si="22"/>
        <v>0.125</v>
      </c>
      <c r="K35" s="193">
        <f t="shared" si="22"/>
        <v>0.125</v>
      </c>
      <c r="L35" s="193">
        <f t="shared" si="22"/>
        <v>0.125</v>
      </c>
      <c r="M35" s="193">
        <f t="shared" si="22"/>
        <v>0.125</v>
      </c>
      <c r="N35" s="185"/>
      <c r="O35" s="185"/>
      <c r="P35" s="185"/>
      <c r="Q35" s="185"/>
      <c r="R35" s="185"/>
      <c r="S35" s="193">
        <f t="shared" si="23"/>
        <v>0.125</v>
      </c>
      <c r="T35" s="193">
        <f t="shared" si="23"/>
        <v>0.125</v>
      </c>
      <c r="U35" s="193">
        <f t="shared" si="23"/>
        <v>0.125</v>
      </c>
      <c r="V35" s="271"/>
      <c r="W35" s="211"/>
      <c r="X35" s="211"/>
      <c r="Y35" s="211"/>
      <c r="Z35" s="211"/>
      <c r="AA35" s="212"/>
      <c r="AB35" s="213"/>
      <c r="AC35" s="213"/>
      <c r="AD35" s="213"/>
      <c r="AE35" s="212"/>
      <c r="AF35" s="212"/>
      <c r="AM35" s="49"/>
      <c r="AN35" s="49"/>
      <c r="AO35" s="49"/>
      <c r="AP35" s="49"/>
      <c r="AQ35" s="49"/>
      <c r="AR35" s="49"/>
      <c r="AS35" s="49"/>
    </row>
    <row r="36" spans="2:45">
      <c r="B36" s="203"/>
      <c r="C36" s="183" t="s">
        <v>31</v>
      </c>
      <c r="D36" s="270"/>
      <c r="E36" s="270"/>
      <c r="F36" s="193">
        <f t="shared" ref="F36:H38" si="25">$Y$36/9</f>
        <v>1.1111111111111112</v>
      </c>
      <c r="G36" s="193">
        <f t="shared" si="25"/>
        <v>1.1111111111111112</v>
      </c>
      <c r="H36" s="193">
        <f t="shared" si="25"/>
        <v>1.1111111111111112</v>
      </c>
      <c r="I36" s="193">
        <f t="shared" ref="I36:M38" si="26">$AD$36/24</f>
        <v>0.79166666666666663</v>
      </c>
      <c r="J36" s="193">
        <f t="shared" si="26"/>
        <v>0.79166666666666663</v>
      </c>
      <c r="K36" s="193">
        <f t="shared" si="26"/>
        <v>0.79166666666666663</v>
      </c>
      <c r="L36" s="193">
        <f t="shared" si="26"/>
        <v>0.79166666666666663</v>
      </c>
      <c r="M36" s="193">
        <f t="shared" si="26"/>
        <v>0.79166666666666663</v>
      </c>
      <c r="N36" s="185"/>
      <c r="O36" s="185"/>
      <c r="P36" s="185"/>
      <c r="Q36" s="185"/>
      <c r="R36" s="185"/>
      <c r="S36" s="193">
        <f t="shared" ref="S36:U38" si="27">$AD$36/24</f>
        <v>0.79166666666666663</v>
      </c>
      <c r="T36" s="193">
        <f t="shared" si="27"/>
        <v>0.79166666666666663</v>
      </c>
      <c r="U36" s="193">
        <f t="shared" si="27"/>
        <v>0.79166666666666663</v>
      </c>
      <c r="V36" s="271"/>
      <c r="W36" s="195">
        <f>COUNT(F36:H38)</f>
        <v>9</v>
      </c>
      <c r="X36" s="195">
        <f>SUM(F36:H38)</f>
        <v>9.9999999999999982</v>
      </c>
      <c r="Y36" s="196">
        <f>AP19</f>
        <v>10</v>
      </c>
      <c r="Z36" s="197">
        <f>X36/Y36</f>
        <v>0.99999999999999978</v>
      </c>
      <c r="AA36" s="197">
        <f>AQ19/AI21</f>
        <v>7.0833333333333331E-2</v>
      </c>
      <c r="AB36" s="195">
        <f>COUNT(I36:M38,S36:U38)</f>
        <v>24</v>
      </c>
      <c r="AC36" s="195">
        <f>SUM(I36:M38,S36:U38)</f>
        <v>19</v>
      </c>
      <c r="AD36" s="196">
        <f>AP20</f>
        <v>19</v>
      </c>
      <c r="AE36" s="197">
        <f>AC36/AD36</f>
        <v>1</v>
      </c>
      <c r="AF36" s="197">
        <f>AQ20/AI21</f>
        <v>5.541666666666667E-2</v>
      </c>
      <c r="AM36" s="49"/>
      <c r="AN36" s="49"/>
      <c r="AO36" s="49"/>
      <c r="AP36" s="49"/>
      <c r="AQ36" s="49"/>
      <c r="AR36" s="49"/>
      <c r="AS36" s="49"/>
    </row>
    <row r="37" spans="2:45">
      <c r="B37" s="203"/>
      <c r="C37" s="183" t="s">
        <v>30</v>
      </c>
      <c r="D37" s="270"/>
      <c r="E37" s="270"/>
      <c r="F37" s="193">
        <f t="shared" si="25"/>
        <v>1.1111111111111112</v>
      </c>
      <c r="G37" s="193">
        <f t="shared" si="25"/>
        <v>1.1111111111111112</v>
      </c>
      <c r="H37" s="193">
        <f t="shared" si="25"/>
        <v>1.1111111111111112</v>
      </c>
      <c r="I37" s="193">
        <f t="shared" si="26"/>
        <v>0.79166666666666663</v>
      </c>
      <c r="J37" s="193">
        <f t="shared" si="26"/>
        <v>0.79166666666666663</v>
      </c>
      <c r="K37" s="193">
        <f t="shared" si="26"/>
        <v>0.79166666666666663</v>
      </c>
      <c r="L37" s="193">
        <f t="shared" si="26"/>
        <v>0.79166666666666663</v>
      </c>
      <c r="M37" s="193">
        <f t="shared" si="26"/>
        <v>0.79166666666666663</v>
      </c>
      <c r="N37" s="185"/>
      <c r="O37" s="185"/>
      <c r="P37" s="185"/>
      <c r="Q37" s="185"/>
      <c r="R37" s="185"/>
      <c r="S37" s="193">
        <f t="shared" si="27"/>
        <v>0.79166666666666663</v>
      </c>
      <c r="T37" s="193">
        <f t="shared" si="27"/>
        <v>0.79166666666666663</v>
      </c>
      <c r="U37" s="193">
        <f t="shared" si="27"/>
        <v>0.79166666666666663</v>
      </c>
      <c r="V37" s="271"/>
      <c r="W37" s="188"/>
      <c r="X37" s="188"/>
      <c r="Y37" s="188"/>
      <c r="Z37" s="199"/>
      <c r="AA37" s="199"/>
      <c r="AB37" s="188"/>
      <c r="AC37" s="188"/>
      <c r="AD37" s="188"/>
      <c r="AE37" s="199"/>
      <c r="AF37" s="199"/>
    </row>
    <row r="38" spans="2:45">
      <c r="B38" s="203"/>
      <c r="C38" s="183" t="s">
        <v>29</v>
      </c>
      <c r="D38" s="270"/>
      <c r="E38" s="270"/>
      <c r="F38" s="193">
        <f t="shared" si="25"/>
        <v>1.1111111111111112</v>
      </c>
      <c r="G38" s="193">
        <f t="shared" si="25"/>
        <v>1.1111111111111112</v>
      </c>
      <c r="H38" s="193">
        <f t="shared" si="25"/>
        <v>1.1111111111111112</v>
      </c>
      <c r="I38" s="193">
        <f t="shared" si="26"/>
        <v>0.79166666666666663</v>
      </c>
      <c r="J38" s="193">
        <f t="shared" si="26"/>
        <v>0.79166666666666663</v>
      </c>
      <c r="K38" s="193">
        <f t="shared" si="26"/>
        <v>0.79166666666666663</v>
      </c>
      <c r="L38" s="193">
        <f t="shared" si="26"/>
        <v>0.79166666666666663</v>
      </c>
      <c r="M38" s="193">
        <f t="shared" si="26"/>
        <v>0.79166666666666663</v>
      </c>
      <c r="N38" s="185"/>
      <c r="O38" s="185"/>
      <c r="P38" s="185"/>
      <c r="Q38" s="185"/>
      <c r="R38" s="185"/>
      <c r="S38" s="193">
        <f t="shared" si="27"/>
        <v>0.79166666666666663</v>
      </c>
      <c r="T38" s="193">
        <f t="shared" si="27"/>
        <v>0.79166666666666663</v>
      </c>
      <c r="U38" s="193">
        <f t="shared" si="27"/>
        <v>0.79166666666666663</v>
      </c>
      <c r="V38" s="271"/>
      <c r="W38" s="191"/>
      <c r="X38" s="191"/>
      <c r="Y38" s="191"/>
      <c r="Z38" s="201"/>
      <c r="AA38" s="201"/>
      <c r="AB38" s="191"/>
      <c r="AC38" s="191"/>
      <c r="AD38" s="191"/>
      <c r="AE38" s="201"/>
      <c r="AF38" s="201"/>
    </row>
    <row r="39" spans="2:45" ht="30.6">
      <c r="B39" s="214" t="s">
        <v>73</v>
      </c>
      <c r="C39" s="183" t="s">
        <v>25</v>
      </c>
      <c r="D39" s="270"/>
      <c r="E39" s="270"/>
      <c r="F39" s="193">
        <f>$Y$39/3</f>
        <v>0.33333333333333331</v>
      </c>
      <c r="G39" s="193">
        <f>$Y$39/3</f>
        <v>0.33333333333333331</v>
      </c>
      <c r="H39" s="193">
        <f>$Y$39/3</f>
        <v>0.33333333333333331</v>
      </c>
      <c r="I39" s="193">
        <f>$AD$39/8</f>
        <v>0.375</v>
      </c>
      <c r="J39" s="193">
        <f>$AD$39/8</f>
        <v>0.375</v>
      </c>
      <c r="K39" s="193">
        <f>$AD$39/8</f>
        <v>0.375</v>
      </c>
      <c r="L39" s="193">
        <f>$AD$39/8</f>
        <v>0.375</v>
      </c>
      <c r="M39" s="193">
        <f>$AD$39/8</f>
        <v>0.375</v>
      </c>
      <c r="N39" s="185"/>
      <c r="O39" s="185"/>
      <c r="P39" s="185"/>
      <c r="Q39" s="270"/>
      <c r="R39" s="185"/>
      <c r="S39" s="193">
        <f>$AD$39/8</f>
        <v>0.375</v>
      </c>
      <c r="T39" s="193">
        <f>$AD$39/8</f>
        <v>0.375</v>
      </c>
      <c r="U39" s="193">
        <f>$AD$39/8</f>
        <v>0.375</v>
      </c>
      <c r="V39" s="271"/>
      <c r="W39" s="215">
        <f>COUNT(F39:H39)</f>
        <v>3</v>
      </c>
      <c r="X39" s="215">
        <f>SUM(F39:H39)</f>
        <v>1</v>
      </c>
      <c r="Y39" s="216">
        <f>AR19</f>
        <v>1</v>
      </c>
      <c r="Z39" s="217">
        <f>X39/Y39</f>
        <v>1</v>
      </c>
      <c r="AA39" s="217">
        <f>AS19/AI21</f>
        <v>7.083333333333333E-3</v>
      </c>
      <c r="AB39" s="215">
        <f>COUNT(I39:M39,S39:U39)</f>
        <v>8</v>
      </c>
      <c r="AC39" s="215">
        <f>SUM(I39:M39,S39:U39)</f>
        <v>3</v>
      </c>
      <c r="AD39" s="216">
        <f>AR20</f>
        <v>3</v>
      </c>
      <c r="AE39" s="217">
        <f>AC39/AD39</f>
        <v>1</v>
      </c>
      <c r="AF39" s="217">
        <f>AS20/AI21</f>
        <v>8.7500000000000008E-3</v>
      </c>
      <c r="AM39" s="218"/>
      <c r="AN39" s="218"/>
      <c r="AO39" s="218"/>
      <c r="AP39" s="218"/>
      <c r="AQ39" s="218"/>
      <c r="AR39" s="218"/>
      <c r="AS39" s="218"/>
    </row>
    <row r="40" spans="2:45">
      <c r="B40" s="203" t="s">
        <v>78</v>
      </c>
      <c r="C40" s="183" t="s">
        <v>26</v>
      </c>
      <c r="D40" s="224"/>
      <c r="E40" s="224"/>
      <c r="F40" s="224"/>
      <c r="G40" s="224"/>
      <c r="H40" s="224"/>
      <c r="I40" s="224"/>
      <c r="J40" s="224"/>
      <c r="K40" s="224"/>
      <c r="L40" s="224"/>
      <c r="M40" s="224"/>
      <c r="N40" s="270"/>
      <c r="O40" s="270"/>
      <c r="P40" s="270"/>
      <c r="Q40" s="222"/>
      <c r="R40" s="223"/>
      <c r="S40" s="224"/>
      <c r="T40" s="224"/>
      <c r="U40" s="224"/>
      <c r="V40" s="225"/>
      <c r="W40" s="215" t="s">
        <v>102</v>
      </c>
      <c r="X40" s="215" t="s">
        <v>102</v>
      </c>
      <c r="Y40" s="215" t="s">
        <v>102</v>
      </c>
      <c r="Z40" s="215" t="s">
        <v>102</v>
      </c>
      <c r="AA40" s="215" t="s">
        <v>102</v>
      </c>
      <c r="AB40" s="215" t="s">
        <v>102</v>
      </c>
      <c r="AC40" s="215" t="s">
        <v>102</v>
      </c>
      <c r="AD40" s="215" t="s">
        <v>102</v>
      </c>
      <c r="AE40" s="215" t="s">
        <v>102</v>
      </c>
      <c r="AF40" s="215" t="s">
        <v>102</v>
      </c>
      <c r="AM40" s="218"/>
      <c r="AN40" s="218"/>
      <c r="AO40" s="218"/>
      <c r="AP40" s="218"/>
      <c r="AQ40" s="218"/>
      <c r="AR40" s="218"/>
      <c r="AS40" s="218"/>
    </row>
    <row r="41" spans="2:45">
      <c r="B41" s="203"/>
      <c r="C41" s="183" t="s">
        <v>35</v>
      </c>
      <c r="D41" s="270"/>
      <c r="E41" s="270"/>
      <c r="F41" s="193">
        <f t="shared" ref="F41:H54" si="28">$Y$41/42</f>
        <v>0.38095238095238093</v>
      </c>
      <c r="G41" s="193">
        <f t="shared" si="28"/>
        <v>0.38095238095238093</v>
      </c>
      <c r="H41" s="193">
        <f t="shared" si="28"/>
        <v>0.38095238095238093</v>
      </c>
      <c r="I41" s="193">
        <f t="shared" ref="I41:M54" si="29">$AD$41/112</f>
        <v>0.26785714285714285</v>
      </c>
      <c r="J41" s="193">
        <f t="shared" si="29"/>
        <v>0.26785714285714285</v>
      </c>
      <c r="K41" s="193">
        <f t="shared" si="29"/>
        <v>0.26785714285714285</v>
      </c>
      <c r="L41" s="193">
        <f t="shared" si="29"/>
        <v>0.26785714285714285</v>
      </c>
      <c r="M41" s="193">
        <f t="shared" si="29"/>
        <v>0.26785714285714285</v>
      </c>
      <c r="N41" s="185"/>
      <c r="O41" s="185"/>
      <c r="P41" s="185"/>
      <c r="Q41" s="185"/>
      <c r="R41" s="185"/>
      <c r="S41" s="193">
        <f t="shared" ref="S41:U54" si="30">$AD$41/112</f>
        <v>0.26785714285714285</v>
      </c>
      <c r="T41" s="193">
        <f t="shared" si="30"/>
        <v>0.26785714285714285</v>
      </c>
      <c r="U41" s="193">
        <f t="shared" si="30"/>
        <v>0.26785714285714285</v>
      </c>
      <c r="V41" s="271"/>
      <c r="W41" s="195">
        <f>COUNT(F41:H54)</f>
        <v>42</v>
      </c>
      <c r="X41" s="195">
        <f>SUM(F41:H54)</f>
        <v>16.000000000000011</v>
      </c>
      <c r="Y41" s="196">
        <f>AT19</f>
        <v>16</v>
      </c>
      <c r="Z41" s="197">
        <f>X41/Y41</f>
        <v>1.0000000000000007</v>
      </c>
      <c r="AA41" s="197">
        <f>AU19/AI21</f>
        <v>0.11333333333333333</v>
      </c>
      <c r="AB41" s="195">
        <f>COUNT(I41:M54,S41:U54)</f>
        <v>112</v>
      </c>
      <c r="AC41" s="195">
        <f>SUM(I41:M54,S41:U54)</f>
        <v>29.999999999999964</v>
      </c>
      <c r="AD41" s="196">
        <f>AT20</f>
        <v>30</v>
      </c>
      <c r="AE41" s="197">
        <f>AC41/AD41</f>
        <v>0.99999999999999878</v>
      </c>
      <c r="AF41" s="197">
        <f>AU20/AI21</f>
        <v>8.7499999999999994E-2</v>
      </c>
      <c r="AM41" s="218"/>
      <c r="AN41" s="218"/>
      <c r="AO41" s="218"/>
      <c r="AP41" s="218"/>
      <c r="AQ41" s="218"/>
      <c r="AR41" s="218"/>
      <c r="AS41" s="218"/>
    </row>
    <row r="42" spans="2:45">
      <c r="B42" s="203"/>
      <c r="C42" s="183" t="s">
        <v>36</v>
      </c>
      <c r="D42" s="270"/>
      <c r="E42" s="270"/>
      <c r="F42" s="193">
        <f t="shared" si="28"/>
        <v>0.38095238095238093</v>
      </c>
      <c r="G42" s="193">
        <f t="shared" si="28"/>
        <v>0.38095238095238093</v>
      </c>
      <c r="H42" s="193">
        <f t="shared" si="28"/>
        <v>0.38095238095238093</v>
      </c>
      <c r="I42" s="193">
        <f t="shared" si="29"/>
        <v>0.26785714285714285</v>
      </c>
      <c r="J42" s="193">
        <f t="shared" si="29"/>
        <v>0.26785714285714285</v>
      </c>
      <c r="K42" s="193">
        <f t="shared" si="29"/>
        <v>0.26785714285714285</v>
      </c>
      <c r="L42" s="193">
        <f t="shared" si="29"/>
        <v>0.26785714285714285</v>
      </c>
      <c r="M42" s="193">
        <f t="shared" si="29"/>
        <v>0.26785714285714285</v>
      </c>
      <c r="N42" s="185"/>
      <c r="O42" s="185"/>
      <c r="P42" s="185"/>
      <c r="Q42" s="185"/>
      <c r="R42" s="185"/>
      <c r="S42" s="193">
        <f t="shared" si="30"/>
        <v>0.26785714285714285</v>
      </c>
      <c r="T42" s="193">
        <f t="shared" si="30"/>
        <v>0.26785714285714285</v>
      </c>
      <c r="U42" s="193">
        <f t="shared" si="30"/>
        <v>0.26785714285714285</v>
      </c>
      <c r="V42" s="271"/>
      <c r="W42" s="188"/>
      <c r="X42" s="188"/>
      <c r="Y42" s="188"/>
      <c r="Z42" s="199"/>
      <c r="AA42" s="199"/>
      <c r="AB42" s="188"/>
      <c r="AC42" s="188"/>
      <c r="AD42" s="188"/>
      <c r="AE42" s="199"/>
      <c r="AF42" s="199"/>
      <c r="AH42" s="226"/>
    </row>
    <row r="43" spans="2:45">
      <c r="B43" s="203"/>
      <c r="C43" s="183" t="s">
        <v>38</v>
      </c>
      <c r="D43" s="270"/>
      <c r="E43" s="270"/>
      <c r="F43" s="193">
        <f t="shared" si="28"/>
        <v>0.38095238095238093</v>
      </c>
      <c r="G43" s="193">
        <f t="shared" si="28"/>
        <v>0.38095238095238093</v>
      </c>
      <c r="H43" s="193">
        <f t="shared" si="28"/>
        <v>0.38095238095238093</v>
      </c>
      <c r="I43" s="193">
        <f t="shared" si="29"/>
        <v>0.26785714285714285</v>
      </c>
      <c r="J43" s="193">
        <f t="shared" si="29"/>
        <v>0.26785714285714285</v>
      </c>
      <c r="K43" s="193">
        <f t="shared" si="29"/>
        <v>0.26785714285714285</v>
      </c>
      <c r="L43" s="193">
        <f t="shared" si="29"/>
        <v>0.26785714285714285</v>
      </c>
      <c r="M43" s="193">
        <f t="shared" si="29"/>
        <v>0.26785714285714285</v>
      </c>
      <c r="N43" s="185"/>
      <c r="O43" s="185"/>
      <c r="P43" s="185"/>
      <c r="Q43" s="185"/>
      <c r="R43" s="185"/>
      <c r="S43" s="193">
        <f t="shared" si="30"/>
        <v>0.26785714285714285</v>
      </c>
      <c r="T43" s="193">
        <f t="shared" si="30"/>
        <v>0.26785714285714285</v>
      </c>
      <c r="U43" s="193">
        <f t="shared" si="30"/>
        <v>0.26785714285714285</v>
      </c>
      <c r="V43" s="271"/>
      <c r="W43" s="188"/>
      <c r="X43" s="188"/>
      <c r="Y43" s="188"/>
      <c r="Z43" s="199"/>
      <c r="AA43" s="199"/>
      <c r="AB43" s="188"/>
      <c r="AC43" s="188"/>
      <c r="AD43" s="188"/>
      <c r="AE43" s="199"/>
      <c r="AF43" s="199"/>
      <c r="AH43" s="226"/>
    </row>
    <row r="44" spans="2:45">
      <c r="B44" s="203"/>
      <c r="C44" s="183" t="s">
        <v>40</v>
      </c>
      <c r="D44" s="270"/>
      <c r="E44" s="270"/>
      <c r="F44" s="193">
        <f t="shared" si="28"/>
        <v>0.38095238095238093</v>
      </c>
      <c r="G44" s="193">
        <f t="shared" si="28"/>
        <v>0.38095238095238093</v>
      </c>
      <c r="H44" s="193">
        <f t="shared" si="28"/>
        <v>0.38095238095238093</v>
      </c>
      <c r="I44" s="193">
        <f t="shared" si="29"/>
        <v>0.26785714285714285</v>
      </c>
      <c r="J44" s="193">
        <f t="shared" si="29"/>
        <v>0.26785714285714285</v>
      </c>
      <c r="K44" s="193">
        <f t="shared" si="29"/>
        <v>0.26785714285714285</v>
      </c>
      <c r="L44" s="193">
        <f t="shared" si="29"/>
        <v>0.26785714285714285</v>
      </c>
      <c r="M44" s="193">
        <f t="shared" si="29"/>
        <v>0.26785714285714285</v>
      </c>
      <c r="N44" s="185"/>
      <c r="O44" s="185"/>
      <c r="P44" s="185"/>
      <c r="Q44" s="185"/>
      <c r="R44" s="185"/>
      <c r="S44" s="193">
        <f t="shared" si="30"/>
        <v>0.26785714285714285</v>
      </c>
      <c r="T44" s="193">
        <f t="shared" si="30"/>
        <v>0.26785714285714285</v>
      </c>
      <c r="U44" s="193">
        <f t="shared" si="30"/>
        <v>0.26785714285714285</v>
      </c>
      <c r="V44" s="271"/>
      <c r="W44" s="188"/>
      <c r="X44" s="188"/>
      <c r="Y44" s="188"/>
      <c r="Z44" s="199"/>
      <c r="AA44" s="199"/>
      <c r="AB44" s="188"/>
      <c r="AC44" s="188"/>
      <c r="AD44" s="188"/>
      <c r="AE44" s="199"/>
      <c r="AF44" s="199"/>
    </row>
    <row r="45" spans="2:45">
      <c r="B45" s="203"/>
      <c r="C45" s="183" t="s">
        <v>39</v>
      </c>
      <c r="D45" s="270"/>
      <c r="E45" s="270"/>
      <c r="F45" s="193">
        <f t="shared" si="28"/>
        <v>0.38095238095238093</v>
      </c>
      <c r="G45" s="193">
        <f t="shared" si="28"/>
        <v>0.38095238095238093</v>
      </c>
      <c r="H45" s="193">
        <f t="shared" si="28"/>
        <v>0.38095238095238093</v>
      </c>
      <c r="I45" s="193">
        <f t="shared" si="29"/>
        <v>0.26785714285714285</v>
      </c>
      <c r="J45" s="193">
        <f t="shared" si="29"/>
        <v>0.26785714285714285</v>
      </c>
      <c r="K45" s="193">
        <f t="shared" si="29"/>
        <v>0.26785714285714285</v>
      </c>
      <c r="L45" s="193">
        <f t="shared" si="29"/>
        <v>0.26785714285714285</v>
      </c>
      <c r="M45" s="193">
        <f t="shared" si="29"/>
        <v>0.26785714285714285</v>
      </c>
      <c r="N45" s="185"/>
      <c r="O45" s="185"/>
      <c r="P45" s="185"/>
      <c r="Q45" s="185"/>
      <c r="R45" s="185"/>
      <c r="S45" s="193">
        <f t="shared" si="30"/>
        <v>0.26785714285714285</v>
      </c>
      <c r="T45" s="193">
        <f t="shared" si="30"/>
        <v>0.26785714285714285</v>
      </c>
      <c r="U45" s="193">
        <f t="shared" si="30"/>
        <v>0.26785714285714285</v>
      </c>
      <c r="V45" s="271"/>
      <c r="W45" s="188"/>
      <c r="X45" s="188"/>
      <c r="Y45" s="188"/>
      <c r="Z45" s="199"/>
      <c r="AA45" s="199"/>
      <c r="AB45" s="188"/>
      <c r="AC45" s="188"/>
      <c r="AD45" s="188"/>
      <c r="AE45" s="199"/>
      <c r="AF45" s="199"/>
    </row>
    <row r="46" spans="2:45">
      <c r="B46" s="203"/>
      <c r="C46" s="183" t="s">
        <v>37</v>
      </c>
      <c r="D46" s="270"/>
      <c r="E46" s="270"/>
      <c r="F46" s="193">
        <f t="shared" si="28"/>
        <v>0.38095238095238093</v>
      </c>
      <c r="G46" s="193">
        <f t="shared" si="28"/>
        <v>0.38095238095238093</v>
      </c>
      <c r="H46" s="193">
        <f t="shared" si="28"/>
        <v>0.38095238095238093</v>
      </c>
      <c r="I46" s="193">
        <f t="shared" si="29"/>
        <v>0.26785714285714285</v>
      </c>
      <c r="J46" s="193">
        <f t="shared" si="29"/>
        <v>0.26785714285714285</v>
      </c>
      <c r="K46" s="193">
        <f t="shared" si="29"/>
        <v>0.26785714285714285</v>
      </c>
      <c r="L46" s="193">
        <f t="shared" si="29"/>
        <v>0.26785714285714285</v>
      </c>
      <c r="M46" s="193">
        <f t="shared" si="29"/>
        <v>0.26785714285714285</v>
      </c>
      <c r="N46" s="185"/>
      <c r="O46" s="185"/>
      <c r="P46" s="185"/>
      <c r="Q46" s="185"/>
      <c r="R46" s="185"/>
      <c r="S46" s="193">
        <f t="shared" si="30"/>
        <v>0.26785714285714285</v>
      </c>
      <c r="T46" s="193">
        <f t="shared" si="30"/>
        <v>0.26785714285714285</v>
      </c>
      <c r="U46" s="193">
        <f t="shared" si="30"/>
        <v>0.26785714285714285</v>
      </c>
      <c r="V46" s="271"/>
      <c r="W46" s="188"/>
      <c r="X46" s="188"/>
      <c r="Y46" s="188"/>
      <c r="Z46" s="199"/>
      <c r="AA46" s="199"/>
      <c r="AB46" s="188"/>
      <c r="AC46" s="188"/>
      <c r="AD46" s="188"/>
      <c r="AE46" s="199"/>
      <c r="AF46" s="199"/>
      <c r="AL46" s="181" t="s">
        <v>97</v>
      </c>
      <c r="AN46" s="181" t="s">
        <v>98</v>
      </c>
    </row>
    <row r="47" spans="2:45">
      <c r="B47" s="203"/>
      <c r="C47" s="183" t="s">
        <v>41</v>
      </c>
      <c r="D47" s="270"/>
      <c r="E47" s="270"/>
      <c r="F47" s="193">
        <f t="shared" si="28"/>
        <v>0.38095238095238093</v>
      </c>
      <c r="G47" s="193">
        <f t="shared" si="28"/>
        <v>0.38095238095238093</v>
      </c>
      <c r="H47" s="193">
        <f t="shared" si="28"/>
        <v>0.38095238095238093</v>
      </c>
      <c r="I47" s="193">
        <f t="shared" si="29"/>
        <v>0.26785714285714285</v>
      </c>
      <c r="J47" s="193">
        <f t="shared" si="29"/>
        <v>0.26785714285714285</v>
      </c>
      <c r="K47" s="193">
        <f t="shared" si="29"/>
        <v>0.26785714285714285</v>
      </c>
      <c r="L47" s="193">
        <f t="shared" si="29"/>
        <v>0.26785714285714285</v>
      </c>
      <c r="M47" s="193">
        <f t="shared" si="29"/>
        <v>0.26785714285714285</v>
      </c>
      <c r="N47" s="185"/>
      <c r="O47" s="185"/>
      <c r="P47" s="185"/>
      <c r="Q47" s="185"/>
      <c r="R47" s="185"/>
      <c r="S47" s="193">
        <f t="shared" si="30"/>
        <v>0.26785714285714285</v>
      </c>
      <c r="T47" s="193">
        <f t="shared" si="30"/>
        <v>0.26785714285714285</v>
      </c>
      <c r="U47" s="193">
        <f t="shared" si="30"/>
        <v>0.26785714285714285</v>
      </c>
      <c r="V47" s="271"/>
      <c r="W47" s="188"/>
      <c r="X47" s="188"/>
      <c r="Y47" s="188"/>
      <c r="Z47" s="199"/>
      <c r="AA47" s="199"/>
      <c r="AB47" s="188"/>
      <c r="AC47" s="188"/>
      <c r="AD47" s="188"/>
      <c r="AE47" s="199"/>
      <c r="AF47" s="199"/>
      <c r="AJ47" s="181" t="s">
        <v>81</v>
      </c>
      <c r="AL47" s="181">
        <f t="shared" ref="AL47" si="31">$Y$23/15</f>
        <v>1.4</v>
      </c>
      <c r="AN47" s="181">
        <f>$AD$23/40</f>
        <v>0.15</v>
      </c>
    </row>
    <row r="48" spans="2:45">
      <c r="B48" s="203"/>
      <c r="C48" s="183" t="s">
        <v>42</v>
      </c>
      <c r="D48" s="270"/>
      <c r="E48" s="270"/>
      <c r="F48" s="193">
        <f t="shared" si="28"/>
        <v>0.38095238095238093</v>
      </c>
      <c r="G48" s="193">
        <f t="shared" si="28"/>
        <v>0.38095238095238093</v>
      </c>
      <c r="H48" s="193">
        <f t="shared" si="28"/>
        <v>0.38095238095238093</v>
      </c>
      <c r="I48" s="193">
        <f t="shared" si="29"/>
        <v>0.26785714285714285</v>
      </c>
      <c r="J48" s="193">
        <f t="shared" si="29"/>
        <v>0.26785714285714285</v>
      </c>
      <c r="K48" s="193">
        <f t="shared" si="29"/>
        <v>0.26785714285714285</v>
      </c>
      <c r="L48" s="193">
        <f t="shared" si="29"/>
        <v>0.26785714285714285</v>
      </c>
      <c r="M48" s="193">
        <f t="shared" si="29"/>
        <v>0.26785714285714285</v>
      </c>
      <c r="N48" s="185"/>
      <c r="O48" s="185"/>
      <c r="P48" s="185"/>
      <c r="Q48" s="185"/>
      <c r="R48" s="185"/>
      <c r="S48" s="193">
        <f t="shared" si="30"/>
        <v>0.26785714285714285</v>
      </c>
      <c r="T48" s="193">
        <f t="shared" si="30"/>
        <v>0.26785714285714285</v>
      </c>
      <c r="U48" s="193">
        <f t="shared" si="30"/>
        <v>0.26785714285714285</v>
      </c>
      <c r="V48" s="271"/>
      <c r="W48" s="188"/>
      <c r="X48" s="188"/>
      <c r="Y48" s="188"/>
      <c r="Z48" s="199"/>
      <c r="AA48" s="199"/>
      <c r="AB48" s="188"/>
      <c r="AC48" s="188"/>
      <c r="AD48" s="188"/>
      <c r="AE48" s="199"/>
      <c r="AF48" s="199"/>
      <c r="AJ48" s="181" t="s">
        <v>71</v>
      </c>
      <c r="AL48" s="181">
        <f t="shared" ref="AL48" si="32">$Y$28/18</f>
        <v>1.8333333333333333</v>
      </c>
      <c r="AN48" s="181">
        <f>$AD$28/48</f>
        <v>0.125</v>
      </c>
    </row>
    <row r="49" spans="2:40">
      <c r="B49" s="203"/>
      <c r="C49" s="183" t="s">
        <v>43</v>
      </c>
      <c r="D49" s="270"/>
      <c r="E49" s="270"/>
      <c r="F49" s="193">
        <f t="shared" si="28"/>
        <v>0.38095238095238093</v>
      </c>
      <c r="G49" s="193">
        <f t="shared" si="28"/>
        <v>0.38095238095238093</v>
      </c>
      <c r="H49" s="193">
        <f t="shared" si="28"/>
        <v>0.38095238095238093</v>
      </c>
      <c r="I49" s="193">
        <f t="shared" si="29"/>
        <v>0.26785714285714285</v>
      </c>
      <c r="J49" s="193">
        <f t="shared" si="29"/>
        <v>0.26785714285714285</v>
      </c>
      <c r="K49" s="193">
        <f t="shared" si="29"/>
        <v>0.26785714285714285</v>
      </c>
      <c r="L49" s="193">
        <f t="shared" si="29"/>
        <v>0.26785714285714285</v>
      </c>
      <c r="M49" s="193">
        <f t="shared" si="29"/>
        <v>0.26785714285714285</v>
      </c>
      <c r="N49" s="185"/>
      <c r="O49" s="185"/>
      <c r="P49" s="185"/>
      <c r="Q49" s="185"/>
      <c r="R49" s="185"/>
      <c r="S49" s="193">
        <f t="shared" si="30"/>
        <v>0.26785714285714285</v>
      </c>
      <c r="T49" s="193">
        <f t="shared" si="30"/>
        <v>0.26785714285714285</v>
      </c>
      <c r="U49" s="193">
        <f t="shared" si="30"/>
        <v>0.26785714285714285</v>
      </c>
      <c r="V49" s="271"/>
      <c r="W49" s="188"/>
      <c r="X49" s="188"/>
      <c r="Y49" s="188"/>
      <c r="Z49" s="199"/>
      <c r="AA49" s="199"/>
      <c r="AB49" s="188"/>
      <c r="AC49" s="188"/>
      <c r="AD49" s="188"/>
      <c r="AE49" s="199"/>
      <c r="AF49" s="199"/>
      <c r="AJ49" s="181" t="s">
        <v>106</v>
      </c>
      <c r="AL49" s="181">
        <f t="shared" ref="AL49" si="33">$Y$32/6</f>
        <v>3</v>
      </c>
      <c r="AN49" s="181">
        <f>$AD$32/16</f>
        <v>2.125</v>
      </c>
    </row>
    <row r="50" spans="2:40">
      <c r="B50" s="203"/>
      <c r="C50" s="227" t="s">
        <v>44</v>
      </c>
      <c r="D50" s="270"/>
      <c r="E50" s="270"/>
      <c r="F50" s="193">
        <f t="shared" si="28"/>
        <v>0.38095238095238093</v>
      </c>
      <c r="G50" s="193">
        <f t="shared" si="28"/>
        <v>0.38095238095238093</v>
      </c>
      <c r="H50" s="193">
        <f t="shared" si="28"/>
        <v>0.38095238095238093</v>
      </c>
      <c r="I50" s="193">
        <f t="shared" si="29"/>
        <v>0.26785714285714285</v>
      </c>
      <c r="J50" s="193">
        <f t="shared" si="29"/>
        <v>0.26785714285714285</v>
      </c>
      <c r="K50" s="193">
        <f t="shared" si="29"/>
        <v>0.26785714285714285</v>
      </c>
      <c r="L50" s="193">
        <f t="shared" si="29"/>
        <v>0.26785714285714285</v>
      </c>
      <c r="M50" s="193">
        <f t="shared" si="29"/>
        <v>0.26785714285714285</v>
      </c>
      <c r="N50" s="185"/>
      <c r="O50" s="185"/>
      <c r="P50" s="185"/>
      <c r="Q50" s="185"/>
      <c r="R50" s="185"/>
      <c r="S50" s="193">
        <f t="shared" si="30"/>
        <v>0.26785714285714285</v>
      </c>
      <c r="T50" s="193">
        <f t="shared" si="30"/>
        <v>0.26785714285714285</v>
      </c>
      <c r="U50" s="193">
        <f t="shared" si="30"/>
        <v>0.26785714285714285</v>
      </c>
      <c r="V50" s="271"/>
      <c r="W50" s="188"/>
      <c r="X50" s="188"/>
      <c r="Y50" s="188"/>
      <c r="Z50" s="199"/>
      <c r="AA50" s="199"/>
      <c r="AB50" s="188"/>
      <c r="AC50" s="188"/>
      <c r="AD50" s="188"/>
      <c r="AE50" s="199"/>
      <c r="AF50" s="199"/>
      <c r="AJ50" s="181" t="s">
        <v>101</v>
      </c>
      <c r="AL50" s="181">
        <f t="shared" ref="AL50" si="34">$Y$36/9</f>
        <v>1.1111111111111112</v>
      </c>
      <c r="AN50" s="181">
        <f>$AD$36/24</f>
        <v>0.79166666666666663</v>
      </c>
    </row>
    <row r="51" spans="2:40">
      <c r="B51" s="203"/>
      <c r="C51" s="183" t="s">
        <v>45</v>
      </c>
      <c r="D51" s="270"/>
      <c r="E51" s="270"/>
      <c r="F51" s="193">
        <f t="shared" si="28"/>
        <v>0.38095238095238093</v>
      </c>
      <c r="G51" s="193">
        <f t="shared" si="28"/>
        <v>0.38095238095238093</v>
      </c>
      <c r="H51" s="193">
        <f t="shared" si="28"/>
        <v>0.38095238095238093</v>
      </c>
      <c r="I51" s="193">
        <f t="shared" si="29"/>
        <v>0.26785714285714285</v>
      </c>
      <c r="J51" s="193">
        <f t="shared" si="29"/>
        <v>0.26785714285714285</v>
      </c>
      <c r="K51" s="193">
        <f t="shared" si="29"/>
        <v>0.26785714285714285</v>
      </c>
      <c r="L51" s="193">
        <f t="shared" si="29"/>
        <v>0.26785714285714285</v>
      </c>
      <c r="M51" s="193">
        <f t="shared" si="29"/>
        <v>0.26785714285714285</v>
      </c>
      <c r="N51" s="185"/>
      <c r="O51" s="185"/>
      <c r="P51" s="185"/>
      <c r="Q51" s="185"/>
      <c r="R51" s="185"/>
      <c r="S51" s="193">
        <f t="shared" si="30"/>
        <v>0.26785714285714285</v>
      </c>
      <c r="T51" s="193">
        <f t="shared" si="30"/>
        <v>0.26785714285714285</v>
      </c>
      <c r="U51" s="193">
        <f t="shared" si="30"/>
        <v>0.26785714285714285</v>
      </c>
      <c r="V51" s="271"/>
      <c r="W51" s="188"/>
      <c r="X51" s="188"/>
      <c r="Y51" s="188"/>
      <c r="Z51" s="199"/>
      <c r="AA51" s="199"/>
      <c r="AB51" s="188"/>
      <c r="AC51" s="188"/>
      <c r="AD51" s="188"/>
      <c r="AE51" s="199"/>
      <c r="AF51" s="199"/>
      <c r="AJ51" s="181" t="s">
        <v>73</v>
      </c>
      <c r="AL51" s="181">
        <f t="shared" ref="AL51" si="35">$Y$39/3</f>
        <v>0.33333333333333331</v>
      </c>
      <c r="AN51" s="181">
        <f>$AD$39/8</f>
        <v>0.375</v>
      </c>
    </row>
    <row r="52" spans="2:40">
      <c r="B52" s="203"/>
      <c r="C52" s="183" t="s">
        <v>46</v>
      </c>
      <c r="D52" s="270"/>
      <c r="E52" s="270"/>
      <c r="F52" s="193">
        <f t="shared" si="28"/>
        <v>0.38095238095238093</v>
      </c>
      <c r="G52" s="193">
        <f t="shared" si="28"/>
        <v>0.38095238095238093</v>
      </c>
      <c r="H52" s="193">
        <f t="shared" si="28"/>
        <v>0.38095238095238093</v>
      </c>
      <c r="I52" s="193">
        <f t="shared" si="29"/>
        <v>0.26785714285714285</v>
      </c>
      <c r="J52" s="193">
        <f t="shared" si="29"/>
        <v>0.26785714285714285</v>
      </c>
      <c r="K52" s="193">
        <f t="shared" si="29"/>
        <v>0.26785714285714285</v>
      </c>
      <c r="L52" s="193">
        <f t="shared" si="29"/>
        <v>0.26785714285714285</v>
      </c>
      <c r="M52" s="193">
        <f t="shared" si="29"/>
        <v>0.26785714285714285</v>
      </c>
      <c r="N52" s="185"/>
      <c r="O52" s="185"/>
      <c r="P52" s="185"/>
      <c r="Q52" s="185"/>
      <c r="R52" s="185"/>
      <c r="S52" s="193">
        <f t="shared" si="30"/>
        <v>0.26785714285714285</v>
      </c>
      <c r="T52" s="193">
        <f t="shared" si="30"/>
        <v>0.26785714285714285</v>
      </c>
      <c r="U52" s="193">
        <f t="shared" si="30"/>
        <v>0.26785714285714285</v>
      </c>
      <c r="V52" s="271"/>
      <c r="W52" s="188"/>
      <c r="X52" s="188"/>
      <c r="Y52" s="188"/>
      <c r="Z52" s="199"/>
      <c r="AA52" s="199"/>
      <c r="AB52" s="188"/>
      <c r="AC52" s="188"/>
      <c r="AD52" s="188"/>
      <c r="AE52" s="199"/>
      <c r="AF52" s="199"/>
      <c r="AJ52" s="181" t="s">
        <v>78</v>
      </c>
      <c r="AL52" s="181">
        <f t="shared" ref="AL52" si="36">$Y$41/42</f>
        <v>0.38095238095238093</v>
      </c>
      <c r="AN52" s="181">
        <f>$AD$41/112</f>
        <v>0.26785714285714285</v>
      </c>
    </row>
    <row r="53" spans="2:40">
      <c r="B53" s="203"/>
      <c r="C53" s="183" t="s">
        <v>47</v>
      </c>
      <c r="D53" s="270"/>
      <c r="E53" s="270"/>
      <c r="F53" s="193">
        <f t="shared" si="28"/>
        <v>0.38095238095238093</v>
      </c>
      <c r="G53" s="193">
        <f t="shared" si="28"/>
        <v>0.38095238095238093</v>
      </c>
      <c r="H53" s="193">
        <f t="shared" si="28"/>
        <v>0.38095238095238093</v>
      </c>
      <c r="I53" s="193">
        <f t="shared" si="29"/>
        <v>0.26785714285714285</v>
      </c>
      <c r="J53" s="193">
        <f t="shared" si="29"/>
        <v>0.26785714285714285</v>
      </c>
      <c r="K53" s="193">
        <f t="shared" si="29"/>
        <v>0.26785714285714285</v>
      </c>
      <c r="L53" s="193">
        <f t="shared" si="29"/>
        <v>0.26785714285714285</v>
      </c>
      <c r="M53" s="193">
        <f t="shared" si="29"/>
        <v>0.26785714285714285</v>
      </c>
      <c r="N53" s="185"/>
      <c r="O53" s="185"/>
      <c r="P53" s="185"/>
      <c r="Q53" s="185"/>
      <c r="R53" s="185"/>
      <c r="S53" s="193">
        <f t="shared" si="30"/>
        <v>0.26785714285714285</v>
      </c>
      <c r="T53" s="193">
        <f t="shared" si="30"/>
        <v>0.26785714285714285</v>
      </c>
      <c r="U53" s="193">
        <f t="shared" si="30"/>
        <v>0.26785714285714285</v>
      </c>
      <c r="V53" s="271"/>
      <c r="W53" s="188"/>
      <c r="X53" s="188"/>
      <c r="Y53" s="188"/>
      <c r="Z53" s="199"/>
      <c r="AA53" s="199"/>
      <c r="AB53" s="188"/>
      <c r="AC53" s="188"/>
      <c r="AD53" s="188"/>
      <c r="AE53" s="199"/>
      <c r="AF53" s="199"/>
      <c r="AJ53" s="181" t="s">
        <v>75</v>
      </c>
      <c r="AL53" s="181">
        <f t="shared" ref="AL53" si="37">$Y$62/24</f>
        <v>4.1666666666666664E-2</v>
      </c>
      <c r="AN53" s="181">
        <f>$AD$62/64</f>
        <v>3.125E-2</v>
      </c>
    </row>
    <row r="54" spans="2:40">
      <c r="B54" s="203"/>
      <c r="C54" s="183" t="s">
        <v>48</v>
      </c>
      <c r="D54" s="270"/>
      <c r="E54" s="270"/>
      <c r="F54" s="193">
        <f t="shared" si="28"/>
        <v>0.38095238095238093</v>
      </c>
      <c r="G54" s="193">
        <f t="shared" si="28"/>
        <v>0.38095238095238093</v>
      </c>
      <c r="H54" s="193">
        <f t="shared" si="28"/>
        <v>0.38095238095238093</v>
      </c>
      <c r="I54" s="193">
        <f t="shared" si="29"/>
        <v>0.26785714285714285</v>
      </c>
      <c r="J54" s="193">
        <f t="shared" si="29"/>
        <v>0.26785714285714285</v>
      </c>
      <c r="K54" s="193">
        <f t="shared" si="29"/>
        <v>0.26785714285714285</v>
      </c>
      <c r="L54" s="193">
        <f t="shared" si="29"/>
        <v>0.26785714285714285</v>
      </c>
      <c r="M54" s="193">
        <f t="shared" si="29"/>
        <v>0.26785714285714285</v>
      </c>
      <c r="N54" s="185"/>
      <c r="O54" s="185"/>
      <c r="P54" s="185"/>
      <c r="Q54" s="185"/>
      <c r="R54" s="185"/>
      <c r="S54" s="193">
        <f t="shared" si="30"/>
        <v>0.26785714285714285</v>
      </c>
      <c r="T54" s="193">
        <f t="shared" si="30"/>
        <v>0.26785714285714285</v>
      </c>
      <c r="U54" s="193">
        <f t="shared" si="30"/>
        <v>0.26785714285714285</v>
      </c>
      <c r="V54" s="271"/>
      <c r="W54" s="191"/>
      <c r="X54" s="191"/>
      <c r="Y54" s="191"/>
      <c r="Z54" s="201"/>
      <c r="AA54" s="201"/>
      <c r="AB54" s="191"/>
      <c r="AC54" s="191"/>
      <c r="AD54" s="191"/>
      <c r="AE54" s="201"/>
      <c r="AF54" s="201"/>
    </row>
    <row r="55" spans="2:40" ht="34.799999999999997">
      <c r="B55" s="214" t="s">
        <v>74</v>
      </c>
      <c r="C55" s="183" t="s">
        <v>49</v>
      </c>
      <c r="D55" s="270"/>
      <c r="E55" s="270"/>
      <c r="F55" s="270"/>
      <c r="G55" s="270"/>
      <c r="H55" s="270"/>
      <c r="I55" s="270"/>
      <c r="J55" s="270"/>
      <c r="K55" s="270"/>
      <c r="L55" s="270"/>
      <c r="M55" s="270"/>
      <c r="N55" s="185"/>
      <c r="O55" s="185"/>
      <c r="P55" s="185"/>
      <c r="Q55" s="185"/>
      <c r="R55" s="185"/>
      <c r="S55" s="270"/>
      <c r="T55" s="270"/>
      <c r="U55" s="270"/>
      <c r="V55" s="271"/>
      <c r="W55" s="215" t="s">
        <v>102</v>
      </c>
      <c r="X55" s="215" t="s">
        <v>102</v>
      </c>
      <c r="Y55" s="215" t="s">
        <v>102</v>
      </c>
      <c r="Z55" s="215" t="s">
        <v>102</v>
      </c>
      <c r="AA55" s="215" t="s">
        <v>102</v>
      </c>
      <c r="AB55" s="215" t="s">
        <v>102</v>
      </c>
      <c r="AC55" s="215" t="s">
        <v>102</v>
      </c>
      <c r="AD55" s="215" t="s">
        <v>102</v>
      </c>
      <c r="AE55" s="215" t="s">
        <v>102</v>
      </c>
      <c r="AF55" s="215" t="s">
        <v>102</v>
      </c>
    </row>
    <row r="56" spans="2:40">
      <c r="B56" s="203" t="s">
        <v>76</v>
      </c>
      <c r="C56" s="183" t="s">
        <v>50</v>
      </c>
      <c r="D56" s="270"/>
      <c r="E56" s="270"/>
      <c r="F56" s="270"/>
      <c r="G56" s="270"/>
      <c r="H56" s="270"/>
      <c r="I56" s="270"/>
      <c r="J56" s="270"/>
      <c r="K56" s="270"/>
      <c r="L56" s="270"/>
      <c r="M56" s="270"/>
      <c r="N56" s="185"/>
      <c r="O56" s="185"/>
      <c r="P56" s="185"/>
      <c r="Q56" s="185"/>
      <c r="R56" s="185"/>
      <c r="S56" s="270"/>
      <c r="T56" s="270"/>
      <c r="U56" s="270"/>
      <c r="V56" s="271"/>
      <c r="W56" s="195" t="s">
        <v>102</v>
      </c>
      <c r="X56" s="195" t="s">
        <v>102</v>
      </c>
      <c r="Y56" s="195" t="s">
        <v>102</v>
      </c>
      <c r="Z56" s="195" t="s">
        <v>102</v>
      </c>
      <c r="AA56" s="195" t="s">
        <v>102</v>
      </c>
      <c r="AB56" s="195" t="s">
        <v>102</v>
      </c>
      <c r="AC56" s="195" t="s">
        <v>102</v>
      </c>
      <c r="AD56" s="195" t="s">
        <v>102</v>
      </c>
      <c r="AE56" s="195" t="s">
        <v>102</v>
      </c>
      <c r="AF56" s="195" t="s">
        <v>102</v>
      </c>
    </row>
    <row r="57" spans="2:40">
      <c r="B57" s="203"/>
      <c r="C57" s="183" t="s">
        <v>51</v>
      </c>
      <c r="D57" s="270"/>
      <c r="E57" s="270"/>
      <c r="F57" s="270"/>
      <c r="G57" s="270"/>
      <c r="H57" s="270"/>
      <c r="I57" s="270"/>
      <c r="J57" s="270"/>
      <c r="K57" s="270"/>
      <c r="L57" s="270"/>
      <c r="M57" s="270"/>
      <c r="N57" s="185"/>
      <c r="O57" s="185"/>
      <c r="P57" s="185"/>
      <c r="Q57" s="185"/>
      <c r="R57" s="185"/>
      <c r="S57" s="270"/>
      <c r="T57" s="270"/>
      <c r="U57" s="270"/>
      <c r="V57" s="271"/>
      <c r="W57" s="188"/>
      <c r="X57" s="188"/>
      <c r="Y57" s="188"/>
      <c r="Z57" s="188"/>
      <c r="AA57" s="188"/>
      <c r="AB57" s="188"/>
      <c r="AC57" s="188"/>
      <c r="AD57" s="188"/>
      <c r="AE57" s="188"/>
      <c r="AF57" s="188"/>
    </row>
    <row r="58" spans="2:40">
      <c r="B58" s="203"/>
      <c r="C58" s="183" t="s">
        <v>52</v>
      </c>
      <c r="D58" s="270"/>
      <c r="E58" s="270"/>
      <c r="F58" s="270"/>
      <c r="G58" s="270"/>
      <c r="H58" s="270"/>
      <c r="I58" s="270"/>
      <c r="J58" s="270"/>
      <c r="K58" s="270"/>
      <c r="L58" s="270"/>
      <c r="M58" s="270"/>
      <c r="N58" s="185"/>
      <c r="O58" s="185"/>
      <c r="P58" s="185"/>
      <c r="Q58" s="185"/>
      <c r="R58" s="185"/>
      <c r="S58" s="270"/>
      <c r="T58" s="270"/>
      <c r="U58" s="270"/>
      <c r="V58" s="271"/>
      <c r="W58" s="188"/>
      <c r="X58" s="188"/>
      <c r="Y58" s="188"/>
      <c r="Z58" s="188"/>
      <c r="AA58" s="188"/>
      <c r="AB58" s="188"/>
      <c r="AC58" s="188"/>
      <c r="AD58" s="188"/>
      <c r="AE58" s="188"/>
      <c r="AF58" s="188"/>
    </row>
    <row r="59" spans="2:40">
      <c r="B59" s="203"/>
      <c r="C59" s="183" t="s">
        <v>53</v>
      </c>
      <c r="D59" s="270"/>
      <c r="E59" s="270"/>
      <c r="F59" s="270"/>
      <c r="G59" s="270"/>
      <c r="H59" s="270"/>
      <c r="I59" s="270"/>
      <c r="J59" s="270"/>
      <c r="K59" s="270"/>
      <c r="L59" s="270"/>
      <c r="M59" s="270"/>
      <c r="N59" s="185"/>
      <c r="O59" s="185"/>
      <c r="P59" s="185"/>
      <c r="Q59" s="185"/>
      <c r="R59" s="185"/>
      <c r="S59" s="270"/>
      <c r="T59" s="270"/>
      <c r="U59" s="270"/>
      <c r="V59" s="271"/>
      <c r="W59" s="188"/>
      <c r="X59" s="188"/>
      <c r="Y59" s="188"/>
      <c r="Z59" s="188"/>
      <c r="AA59" s="188"/>
      <c r="AB59" s="188"/>
      <c r="AC59" s="188"/>
      <c r="AD59" s="188"/>
      <c r="AE59" s="188"/>
      <c r="AF59" s="188"/>
    </row>
    <row r="60" spans="2:40">
      <c r="B60" s="203"/>
      <c r="C60" s="183" t="s">
        <v>54</v>
      </c>
      <c r="D60" s="270"/>
      <c r="E60" s="270"/>
      <c r="F60" s="270"/>
      <c r="G60" s="270"/>
      <c r="H60" s="270"/>
      <c r="I60" s="270"/>
      <c r="J60" s="270"/>
      <c r="K60" s="270"/>
      <c r="L60" s="270"/>
      <c r="M60" s="270"/>
      <c r="N60" s="185"/>
      <c r="O60" s="185"/>
      <c r="P60" s="185"/>
      <c r="Q60" s="185"/>
      <c r="R60" s="185"/>
      <c r="S60" s="270"/>
      <c r="T60" s="270"/>
      <c r="U60" s="270"/>
      <c r="V60" s="271"/>
      <c r="W60" s="188"/>
      <c r="X60" s="188"/>
      <c r="Y60" s="188"/>
      <c r="Z60" s="188"/>
      <c r="AA60" s="188"/>
      <c r="AB60" s="188"/>
      <c r="AC60" s="188"/>
      <c r="AD60" s="188"/>
      <c r="AE60" s="188"/>
      <c r="AF60" s="188"/>
    </row>
    <row r="61" spans="2:40">
      <c r="B61" s="203"/>
      <c r="C61" s="183" t="s">
        <v>55</v>
      </c>
      <c r="D61" s="270"/>
      <c r="E61" s="270"/>
      <c r="F61" s="270"/>
      <c r="G61" s="270"/>
      <c r="H61" s="270"/>
      <c r="I61" s="270"/>
      <c r="J61" s="270"/>
      <c r="K61" s="270"/>
      <c r="L61" s="270"/>
      <c r="M61" s="270"/>
      <c r="N61" s="185"/>
      <c r="O61" s="185"/>
      <c r="P61" s="185"/>
      <c r="Q61" s="185"/>
      <c r="R61" s="185"/>
      <c r="S61" s="270"/>
      <c r="T61" s="270"/>
      <c r="U61" s="270"/>
      <c r="V61" s="271"/>
      <c r="W61" s="191"/>
      <c r="X61" s="191"/>
      <c r="Y61" s="191"/>
      <c r="Z61" s="191"/>
      <c r="AA61" s="191"/>
      <c r="AB61" s="191"/>
      <c r="AC61" s="191"/>
      <c r="AD61" s="191"/>
      <c r="AE61" s="191"/>
      <c r="AF61" s="191"/>
    </row>
    <row r="62" spans="2:40">
      <c r="B62" s="203" t="s">
        <v>75</v>
      </c>
      <c r="C62" s="183" t="s">
        <v>65</v>
      </c>
      <c r="D62" s="270"/>
      <c r="E62" s="270"/>
      <c r="F62" s="193">
        <f t="shared" ref="F62:H69" si="38">$Y$62/24</f>
        <v>4.1666666666666664E-2</v>
      </c>
      <c r="G62" s="193">
        <f t="shared" si="38"/>
        <v>4.1666666666666664E-2</v>
      </c>
      <c r="H62" s="193">
        <f t="shared" si="38"/>
        <v>4.1666666666666664E-2</v>
      </c>
      <c r="I62" s="193">
        <f t="shared" ref="I62:M69" si="39">$AD$62/64</f>
        <v>3.125E-2</v>
      </c>
      <c r="J62" s="193">
        <f t="shared" si="39"/>
        <v>3.125E-2</v>
      </c>
      <c r="K62" s="193">
        <f t="shared" si="39"/>
        <v>3.125E-2</v>
      </c>
      <c r="L62" s="193">
        <f t="shared" si="39"/>
        <v>3.125E-2</v>
      </c>
      <c r="M62" s="193">
        <f t="shared" si="39"/>
        <v>3.125E-2</v>
      </c>
      <c r="N62" s="185"/>
      <c r="O62" s="185"/>
      <c r="P62" s="185"/>
      <c r="Q62" s="185"/>
      <c r="R62" s="185"/>
      <c r="S62" s="193">
        <f t="shared" ref="S62:U69" si="40">$AD$62/64</f>
        <v>3.125E-2</v>
      </c>
      <c r="T62" s="193">
        <f t="shared" si="40"/>
        <v>3.125E-2</v>
      </c>
      <c r="U62" s="193">
        <f t="shared" si="40"/>
        <v>3.125E-2</v>
      </c>
      <c r="V62" s="271"/>
      <c r="W62" s="195">
        <f>COUNT(F62:H69)</f>
        <v>24</v>
      </c>
      <c r="X62" s="195">
        <f>SUM(F62:H69)</f>
        <v>0.99999999999999956</v>
      </c>
      <c r="Y62" s="196">
        <f>AV19</f>
        <v>1</v>
      </c>
      <c r="Z62" s="197">
        <f>X62/Y62</f>
        <v>0.99999999999999956</v>
      </c>
      <c r="AA62" s="197">
        <f>AW19/AI21</f>
        <v>7.083333333333333E-3</v>
      </c>
      <c r="AB62" s="195">
        <f>COUNT(I62:M69,S62:U69)</f>
        <v>64</v>
      </c>
      <c r="AC62" s="195">
        <f>SUM(I62:M69,S62:U69)</f>
        <v>2</v>
      </c>
      <c r="AD62" s="196">
        <f>AV20</f>
        <v>2</v>
      </c>
      <c r="AE62" s="197">
        <f>AC62/AD62</f>
        <v>1</v>
      </c>
      <c r="AF62" s="197">
        <f>AW20/AI21</f>
        <v>5.8333333333333336E-3</v>
      </c>
    </row>
    <row r="63" spans="2:40">
      <c r="B63" s="203"/>
      <c r="C63" s="183" t="s">
        <v>66</v>
      </c>
      <c r="D63" s="270"/>
      <c r="E63" s="270"/>
      <c r="F63" s="193">
        <f t="shared" si="38"/>
        <v>4.1666666666666664E-2</v>
      </c>
      <c r="G63" s="193">
        <f t="shared" si="38"/>
        <v>4.1666666666666664E-2</v>
      </c>
      <c r="H63" s="193">
        <f t="shared" si="38"/>
        <v>4.1666666666666664E-2</v>
      </c>
      <c r="I63" s="193">
        <f t="shared" si="39"/>
        <v>3.125E-2</v>
      </c>
      <c r="J63" s="193">
        <f t="shared" si="39"/>
        <v>3.125E-2</v>
      </c>
      <c r="K63" s="193">
        <f t="shared" si="39"/>
        <v>3.125E-2</v>
      </c>
      <c r="L63" s="193">
        <f t="shared" si="39"/>
        <v>3.125E-2</v>
      </c>
      <c r="M63" s="193">
        <f t="shared" si="39"/>
        <v>3.125E-2</v>
      </c>
      <c r="N63" s="185"/>
      <c r="O63" s="185"/>
      <c r="P63" s="185"/>
      <c r="Q63" s="185"/>
      <c r="R63" s="185"/>
      <c r="S63" s="193">
        <f t="shared" si="40"/>
        <v>3.125E-2</v>
      </c>
      <c r="T63" s="193">
        <f t="shared" si="40"/>
        <v>3.125E-2</v>
      </c>
      <c r="U63" s="193">
        <f t="shared" si="40"/>
        <v>3.125E-2</v>
      </c>
      <c r="V63" s="271"/>
      <c r="W63" s="188"/>
      <c r="X63" s="188"/>
      <c r="Y63" s="188"/>
      <c r="Z63" s="199"/>
      <c r="AA63" s="199"/>
      <c r="AB63" s="188"/>
      <c r="AC63" s="188"/>
      <c r="AD63" s="188"/>
      <c r="AE63" s="199"/>
      <c r="AF63" s="199"/>
    </row>
    <row r="64" spans="2:40">
      <c r="B64" s="203"/>
      <c r="C64" s="183" t="s">
        <v>79</v>
      </c>
      <c r="D64" s="270"/>
      <c r="E64" s="270"/>
      <c r="F64" s="193">
        <f t="shared" si="38"/>
        <v>4.1666666666666664E-2</v>
      </c>
      <c r="G64" s="193">
        <f t="shared" si="38"/>
        <v>4.1666666666666664E-2</v>
      </c>
      <c r="H64" s="193">
        <f t="shared" si="38"/>
        <v>4.1666666666666664E-2</v>
      </c>
      <c r="I64" s="193">
        <f t="shared" si="39"/>
        <v>3.125E-2</v>
      </c>
      <c r="J64" s="193">
        <f t="shared" si="39"/>
        <v>3.125E-2</v>
      </c>
      <c r="K64" s="193">
        <f t="shared" si="39"/>
        <v>3.125E-2</v>
      </c>
      <c r="L64" s="193">
        <f t="shared" si="39"/>
        <v>3.125E-2</v>
      </c>
      <c r="M64" s="193">
        <f t="shared" si="39"/>
        <v>3.125E-2</v>
      </c>
      <c r="N64" s="185"/>
      <c r="O64" s="185"/>
      <c r="P64" s="185"/>
      <c r="Q64" s="185"/>
      <c r="R64" s="185"/>
      <c r="S64" s="193">
        <f t="shared" si="40"/>
        <v>3.125E-2</v>
      </c>
      <c r="T64" s="193">
        <f t="shared" si="40"/>
        <v>3.125E-2</v>
      </c>
      <c r="U64" s="193">
        <f t="shared" si="40"/>
        <v>3.125E-2</v>
      </c>
      <c r="V64" s="271"/>
      <c r="W64" s="188"/>
      <c r="X64" s="188"/>
      <c r="Y64" s="188"/>
      <c r="Z64" s="199"/>
      <c r="AA64" s="199"/>
      <c r="AB64" s="188"/>
      <c r="AC64" s="188"/>
      <c r="AD64" s="188"/>
      <c r="AE64" s="199"/>
      <c r="AF64" s="199"/>
    </row>
    <row r="65" spans="2:32">
      <c r="B65" s="203"/>
      <c r="C65" s="183" t="s">
        <v>80</v>
      </c>
      <c r="D65" s="270"/>
      <c r="E65" s="270"/>
      <c r="F65" s="193">
        <f t="shared" si="38"/>
        <v>4.1666666666666664E-2</v>
      </c>
      <c r="G65" s="193">
        <f t="shared" si="38"/>
        <v>4.1666666666666664E-2</v>
      </c>
      <c r="H65" s="193">
        <f t="shared" si="38"/>
        <v>4.1666666666666664E-2</v>
      </c>
      <c r="I65" s="193">
        <f t="shared" si="39"/>
        <v>3.125E-2</v>
      </c>
      <c r="J65" s="193">
        <f t="shared" si="39"/>
        <v>3.125E-2</v>
      </c>
      <c r="K65" s="193">
        <f t="shared" si="39"/>
        <v>3.125E-2</v>
      </c>
      <c r="L65" s="193">
        <f t="shared" si="39"/>
        <v>3.125E-2</v>
      </c>
      <c r="M65" s="193">
        <f t="shared" si="39"/>
        <v>3.125E-2</v>
      </c>
      <c r="N65" s="185"/>
      <c r="O65" s="185"/>
      <c r="P65" s="185"/>
      <c r="Q65" s="185"/>
      <c r="R65" s="185"/>
      <c r="S65" s="193">
        <f t="shared" si="40"/>
        <v>3.125E-2</v>
      </c>
      <c r="T65" s="193">
        <f t="shared" si="40"/>
        <v>3.125E-2</v>
      </c>
      <c r="U65" s="193">
        <f t="shared" si="40"/>
        <v>3.125E-2</v>
      </c>
      <c r="V65" s="271"/>
      <c r="W65" s="188"/>
      <c r="X65" s="188"/>
      <c r="Y65" s="188"/>
      <c r="Z65" s="199"/>
      <c r="AA65" s="199"/>
      <c r="AB65" s="188"/>
      <c r="AC65" s="188"/>
      <c r="AD65" s="188"/>
      <c r="AE65" s="199"/>
      <c r="AF65" s="199"/>
    </row>
    <row r="66" spans="2:32">
      <c r="B66" s="203"/>
      <c r="C66" s="183" t="s">
        <v>67</v>
      </c>
      <c r="D66" s="270"/>
      <c r="E66" s="270"/>
      <c r="F66" s="193">
        <f t="shared" si="38"/>
        <v>4.1666666666666664E-2</v>
      </c>
      <c r="G66" s="193">
        <f t="shared" si="38"/>
        <v>4.1666666666666664E-2</v>
      </c>
      <c r="H66" s="193">
        <f t="shared" si="38"/>
        <v>4.1666666666666664E-2</v>
      </c>
      <c r="I66" s="193">
        <f t="shared" si="39"/>
        <v>3.125E-2</v>
      </c>
      <c r="J66" s="193">
        <f t="shared" si="39"/>
        <v>3.125E-2</v>
      </c>
      <c r="K66" s="193">
        <f t="shared" si="39"/>
        <v>3.125E-2</v>
      </c>
      <c r="L66" s="193">
        <f t="shared" si="39"/>
        <v>3.125E-2</v>
      </c>
      <c r="M66" s="193">
        <f t="shared" si="39"/>
        <v>3.125E-2</v>
      </c>
      <c r="N66" s="185"/>
      <c r="O66" s="185"/>
      <c r="P66" s="185"/>
      <c r="Q66" s="185"/>
      <c r="R66" s="185"/>
      <c r="S66" s="193">
        <f t="shared" si="40"/>
        <v>3.125E-2</v>
      </c>
      <c r="T66" s="193">
        <f t="shared" si="40"/>
        <v>3.125E-2</v>
      </c>
      <c r="U66" s="193">
        <f t="shared" si="40"/>
        <v>3.125E-2</v>
      </c>
      <c r="V66" s="271"/>
      <c r="W66" s="188"/>
      <c r="X66" s="188"/>
      <c r="Y66" s="188"/>
      <c r="Z66" s="199"/>
      <c r="AA66" s="199"/>
      <c r="AB66" s="188"/>
      <c r="AC66" s="188"/>
      <c r="AD66" s="188"/>
      <c r="AE66" s="199"/>
      <c r="AF66" s="199"/>
    </row>
    <row r="67" spans="2:32">
      <c r="B67" s="203"/>
      <c r="C67" s="183" t="s">
        <v>68</v>
      </c>
      <c r="D67" s="270"/>
      <c r="E67" s="270"/>
      <c r="F67" s="193">
        <f t="shared" si="38"/>
        <v>4.1666666666666664E-2</v>
      </c>
      <c r="G67" s="193">
        <f t="shared" si="38"/>
        <v>4.1666666666666664E-2</v>
      </c>
      <c r="H67" s="193">
        <f t="shared" si="38"/>
        <v>4.1666666666666664E-2</v>
      </c>
      <c r="I67" s="193">
        <f t="shared" si="39"/>
        <v>3.125E-2</v>
      </c>
      <c r="J67" s="193">
        <f t="shared" si="39"/>
        <v>3.125E-2</v>
      </c>
      <c r="K67" s="193">
        <f t="shared" si="39"/>
        <v>3.125E-2</v>
      </c>
      <c r="L67" s="193">
        <f t="shared" si="39"/>
        <v>3.125E-2</v>
      </c>
      <c r="M67" s="193">
        <f t="shared" si="39"/>
        <v>3.125E-2</v>
      </c>
      <c r="N67" s="185"/>
      <c r="O67" s="185"/>
      <c r="P67" s="185"/>
      <c r="Q67" s="185"/>
      <c r="R67" s="185"/>
      <c r="S67" s="193">
        <f t="shared" si="40"/>
        <v>3.125E-2</v>
      </c>
      <c r="T67" s="193">
        <f t="shared" si="40"/>
        <v>3.125E-2</v>
      </c>
      <c r="U67" s="193">
        <f t="shared" si="40"/>
        <v>3.125E-2</v>
      </c>
      <c r="V67" s="271"/>
      <c r="W67" s="188"/>
      <c r="X67" s="188"/>
      <c r="Y67" s="188"/>
      <c r="Z67" s="199"/>
      <c r="AA67" s="199"/>
      <c r="AB67" s="188"/>
      <c r="AC67" s="188"/>
      <c r="AD67" s="188"/>
      <c r="AE67" s="199"/>
      <c r="AF67" s="199"/>
    </row>
    <row r="68" spans="2:32">
      <c r="B68" s="203"/>
      <c r="C68" s="183" t="s">
        <v>69</v>
      </c>
      <c r="D68" s="270"/>
      <c r="E68" s="270"/>
      <c r="F68" s="193">
        <f t="shared" si="38"/>
        <v>4.1666666666666664E-2</v>
      </c>
      <c r="G68" s="193">
        <f t="shared" si="38"/>
        <v>4.1666666666666664E-2</v>
      </c>
      <c r="H68" s="193">
        <f t="shared" si="38"/>
        <v>4.1666666666666664E-2</v>
      </c>
      <c r="I68" s="193">
        <f t="shared" si="39"/>
        <v>3.125E-2</v>
      </c>
      <c r="J68" s="193">
        <f t="shared" si="39"/>
        <v>3.125E-2</v>
      </c>
      <c r="K68" s="193">
        <f t="shared" si="39"/>
        <v>3.125E-2</v>
      </c>
      <c r="L68" s="193">
        <f t="shared" si="39"/>
        <v>3.125E-2</v>
      </c>
      <c r="M68" s="193">
        <f t="shared" si="39"/>
        <v>3.125E-2</v>
      </c>
      <c r="N68" s="185"/>
      <c r="O68" s="185"/>
      <c r="P68" s="185"/>
      <c r="Q68" s="185"/>
      <c r="R68" s="185"/>
      <c r="S68" s="193">
        <f t="shared" si="40"/>
        <v>3.125E-2</v>
      </c>
      <c r="T68" s="193">
        <f t="shared" si="40"/>
        <v>3.125E-2</v>
      </c>
      <c r="U68" s="193">
        <f t="shared" si="40"/>
        <v>3.125E-2</v>
      </c>
      <c r="V68" s="271"/>
      <c r="W68" s="188"/>
      <c r="X68" s="188"/>
      <c r="Y68" s="188"/>
      <c r="Z68" s="199"/>
      <c r="AA68" s="199"/>
      <c r="AB68" s="188"/>
      <c r="AC68" s="188"/>
      <c r="AD68" s="188"/>
      <c r="AE68" s="199"/>
      <c r="AF68" s="199"/>
    </row>
    <row r="69" spans="2:32">
      <c r="B69" s="203"/>
      <c r="C69" s="183" t="s">
        <v>70</v>
      </c>
      <c r="D69" s="270"/>
      <c r="E69" s="270"/>
      <c r="F69" s="193">
        <f t="shared" si="38"/>
        <v>4.1666666666666664E-2</v>
      </c>
      <c r="G69" s="193">
        <f t="shared" si="38"/>
        <v>4.1666666666666664E-2</v>
      </c>
      <c r="H69" s="193">
        <f t="shared" si="38"/>
        <v>4.1666666666666664E-2</v>
      </c>
      <c r="I69" s="193">
        <f t="shared" si="39"/>
        <v>3.125E-2</v>
      </c>
      <c r="J69" s="193">
        <f t="shared" si="39"/>
        <v>3.125E-2</v>
      </c>
      <c r="K69" s="193">
        <f t="shared" si="39"/>
        <v>3.125E-2</v>
      </c>
      <c r="L69" s="193">
        <f t="shared" si="39"/>
        <v>3.125E-2</v>
      </c>
      <c r="M69" s="193">
        <f t="shared" si="39"/>
        <v>3.125E-2</v>
      </c>
      <c r="N69" s="185"/>
      <c r="O69" s="185"/>
      <c r="P69" s="185"/>
      <c r="Q69" s="185"/>
      <c r="R69" s="185"/>
      <c r="S69" s="193">
        <f t="shared" si="40"/>
        <v>3.125E-2</v>
      </c>
      <c r="T69" s="193">
        <f t="shared" si="40"/>
        <v>3.125E-2</v>
      </c>
      <c r="U69" s="193">
        <f t="shared" si="40"/>
        <v>3.125E-2</v>
      </c>
      <c r="V69" s="271"/>
      <c r="W69" s="191"/>
      <c r="X69" s="191"/>
      <c r="Y69" s="191"/>
      <c r="Z69" s="201"/>
      <c r="AA69" s="201"/>
      <c r="AB69" s="191"/>
      <c r="AC69" s="191"/>
      <c r="AD69" s="191"/>
      <c r="AE69" s="201"/>
      <c r="AF69" s="201"/>
    </row>
    <row r="70" spans="2:32" ht="30" thickBot="1">
      <c r="B70" s="228" t="s">
        <v>77</v>
      </c>
      <c r="C70" s="229" t="s">
        <v>27</v>
      </c>
      <c r="D70" s="230"/>
      <c r="E70" s="230"/>
      <c r="F70" s="230"/>
      <c r="G70" s="230"/>
      <c r="H70" s="230"/>
      <c r="I70" s="230"/>
      <c r="J70" s="230"/>
      <c r="K70" s="230"/>
      <c r="L70" s="230"/>
      <c r="M70" s="230"/>
      <c r="N70" s="230"/>
      <c r="O70" s="230"/>
      <c r="P70" s="230"/>
      <c r="Q70" s="272"/>
      <c r="R70" s="230"/>
      <c r="S70" s="230"/>
      <c r="T70" s="230"/>
      <c r="U70" s="230"/>
      <c r="V70" s="232"/>
      <c r="W70" s="233" t="s">
        <v>102</v>
      </c>
      <c r="X70" s="233" t="s">
        <v>102</v>
      </c>
      <c r="Y70" s="233" t="s">
        <v>102</v>
      </c>
      <c r="Z70" s="233" t="s">
        <v>102</v>
      </c>
      <c r="AA70" s="233" t="s">
        <v>102</v>
      </c>
      <c r="AB70" s="233" t="s">
        <v>102</v>
      </c>
      <c r="AC70" s="233" t="s">
        <v>102</v>
      </c>
      <c r="AD70" s="233" t="s">
        <v>102</v>
      </c>
      <c r="AE70" s="233" t="s">
        <v>102</v>
      </c>
      <c r="AF70" s="233" t="s">
        <v>102</v>
      </c>
    </row>
    <row r="71" spans="2:32" hidden="1">
      <c r="C71" s="234" t="s">
        <v>32</v>
      </c>
      <c r="D71" s="235">
        <f>SUM(D17:D70)</f>
        <v>0</v>
      </c>
      <c r="E71" s="235">
        <f t="shared" ref="E71:V71" si="41">SUM(E17:E70)</f>
        <v>0</v>
      </c>
      <c r="F71" s="235">
        <f t="shared" si="41"/>
        <v>33.333333333333293</v>
      </c>
      <c r="G71" s="235">
        <f t="shared" si="41"/>
        <v>33.333333333333293</v>
      </c>
      <c r="H71" s="235">
        <f t="shared" si="41"/>
        <v>33.333333333333293</v>
      </c>
      <c r="I71" s="235">
        <f t="shared" si="41"/>
        <v>12.499999999999993</v>
      </c>
      <c r="J71" s="235">
        <f t="shared" si="41"/>
        <v>12.499999999999993</v>
      </c>
      <c r="K71" s="235">
        <f t="shared" si="41"/>
        <v>12.499999999999993</v>
      </c>
      <c r="L71" s="235">
        <f t="shared" si="41"/>
        <v>12.499999999999993</v>
      </c>
      <c r="M71" s="235">
        <f t="shared" si="41"/>
        <v>12.499999999999993</v>
      </c>
      <c r="N71" s="235">
        <f t="shared" si="41"/>
        <v>0</v>
      </c>
      <c r="O71" s="235">
        <f t="shared" si="41"/>
        <v>0</v>
      </c>
      <c r="P71" s="235">
        <f t="shared" si="41"/>
        <v>0</v>
      </c>
      <c r="Q71" s="235">
        <f t="shared" si="41"/>
        <v>0</v>
      </c>
      <c r="R71" s="235">
        <f t="shared" si="41"/>
        <v>0</v>
      </c>
      <c r="S71" s="235">
        <f t="shared" si="41"/>
        <v>12.499999999999993</v>
      </c>
      <c r="T71" s="235">
        <f t="shared" si="41"/>
        <v>12.499999999999993</v>
      </c>
      <c r="U71" s="235">
        <f t="shared" si="41"/>
        <v>12.499999999999993</v>
      </c>
      <c r="V71" s="236">
        <f t="shared" si="41"/>
        <v>0</v>
      </c>
      <c r="W71" s="237"/>
      <c r="X71" s="237"/>
      <c r="Y71" s="237"/>
      <c r="Z71" s="237"/>
      <c r="AA71" s="237"/>
      <c r="AB71" s="237"/>
      <c r="AC71" s="237"/>
      <c r="AD71" s="237"/>
      <c r="AE71" s="237"/>
      <c r="AF71" s="237"/>
    </row>
    <row r="72" spans="2:32" hidden="1">
      <c r="C72" s="238" t="s">
        <v>64</v>
      </c>
      <c r="D72" s="239">
        <v>53</v>
      </c>
      <c r="E72" s="239">
        <v>53</v>
      </c>
      <c r="F72" s="239">
        <v>53</v>
      </c>
      <c r="G72" s="239">
        <v>53</v>
      </c>
      <c r="H72" s="239">
        <v>53</v>
      </c>
      <c r="I72" s="239">
        <v>47</v>
      </c>
      <c r="J72" s="239">
        <v>47</v>
      </c>
      <c r="K72" s="239">
        <v>47</v>
      </c>
      <c r="L72" s="239">
        <v>47</v>
      </c>
      <c r="M72" s="239">
        <v>47</v>
      </c>
      <c r="N72" s="239">
        <v>1</v>
      </c>
      <c r="O72" s="239">
        <v>1</v>
      </c>
      <c r="P72" s="239">
        <v>1</v>
      </c>
      <c r="Q72" s="239">
        <v>2</v>
      </c>
      <c r="R72" s="239">
        <v>1</v>
      </c>
      <c r="S72" s="239">
        <v>53</v>
      </c>
      <c r="T72" s="239">
        <v>53</v>
      </c>
      <c r="U72" s="239">
        <v>53</v>
      </c>
      <c r="V72" s="240">
        <v>53</v>
      </c>
    </row>
    <row r="73" spans="2:32" ht="13.8" hidden="1" thickBot="1">
      <c r="C73" s="241" t="s">
        <v>63</v>
      </c>
      <c r="D73" s="242">
        <f>D71/D72</f>
        <v>0</v>
      </c>
      <c r="E73" s="242">
        <f t="shared" ref="E73:V73" si="42">E71/E72</f>
        <v>0</v>
      </c>
      <c r="F73" s="242">
        <f t="shared" si="42"/>
        <v>0.62893081761006209</v>
      </c>
      <c r="G73" s="242">
        <f t="shared" si="42"/>
        <v>0.62893081761006209</v>
      </c>
      <c r="H73" s="242">
        <f t="shared" si="42"/>
        <v>0.62893081761006209</v>
      </c>
      <c r="I73" s="242">
        <f t="shared" si="42"/>
        <v>0.26595744680851047</v>
      </c>
      <c r="J73" s="242">
        <f t="shared" si="42"/>
        <v>0.26595744680851047</v>
      </c>
      <c r="K73" s="242">
        <f t="shared" si="42"/>
        <v>0.26595744680851047</v>
      </c>
      <c r="L73" s="242">
        <f t="shared" si="42"/>
        <v>0.26595744680851047</v>
      </c>
      <c r="M73" s="242">
        <f t="shared" si="42"/>
        <v>0.26595744680851047</v>
      </c>
      <c r="N73" s="242">
        <f t="shared" si="42"/>
        <v>0</v>
      </c>
      <c r="O73" s="242">
        <f t="shared" si="42"/>
        <v>0</v>
      </c>
      <c r="P73" s="242">
        <f t="shared" si="42"/>
        <v>0</v>
      </c>
      <c r="Q73" s="242">
        <f t="shared" si="42"/>
        <v>0</v>
      </c>
      <c r="R73" s="242">
        <f t="shared" si="42"/>
        <v>0</v>
      </c>
      <c r="S73" s="242">
        <f t="shared" si="42"/>
        <v>0.23584905660377345</v>
      </c>
      <c r="T73" s="242">
        <f t="shared" si="42"/>
        <v>0.23584905660377345</v>
      </c>
      <c r="U73" s="242">
        <f t="shared" si="42"/>
        <v>0.23584905660377345</v>
      </c>
      <c r="V73" s="243">
        <f t="shared" si="42"/>
        <v>0</v>
      </c>
    </row>
    <row r="74" spans="2:32" hidden="1">
      <c r="B74" s="244"/>
      <c r="C74" s="245" t="s">
        <v>34</v>
      </c>
      <c r="D74" s="246">
        <v>718</v>
      </c>
      <c r="E74" s="247"/>
      <c r="F74" s="248"/>
      <c r="G74" s="248"/>
      <c r="H74" s="248"/>
      <c r="I74" s="248"/>
      <c r="J74" s="248"/>
      <c r="K74" s="248"/>
      <c r="L74" s="248"/>
      <c r="M74" s="248"/>
      <c r="N74" s="248"/>
      <c r="O74" s="248"/>
      <c r="P74" s="248"/>
      <c r="Q74" s="248"/>
      <c r="R74" s="248"/>
      <c r="S74" s="248"/>
      <c r="T74" s="248"/>
      <c r="U74" s="248"/>
      <c r="V74" s="248"/>
    </row>
    <row r="75" spans="2:32" ht="13.8" thickBot="1">
      <c r="E75" s="248"/>
      <c r="F75" s="169"/>
      <c r="G75" s="169"/>
      <c r="H75" s="169"/>
      <c r="I75" s="169"/>
      <c r="J75" s="169"/>
      <c r="K75" s="169"/>
      <c r="L75" s="169"/>
      <c r="M75" s="169"/>
      <c r="N75" s="169"/>
      <c r="O75" s="169"/>
      <c r="P75" s="169"/>
      <c r="Q75" s="169"/>
      <c r="R75" s="169"/>
      <c r="S75" s="169"/>
      <c r="T75" s="169"/>
      <c r="U75" s="169"/>
      <c r="V75" s="169"/>
    </row>
    <row r="76" spans="2:32" ht="18" thickBot="1">
      <c r="C76" s="249" t="s">
        <v>33</v>
      </c>
      <c r="D76" s="32">
        <f>(Z23*AA23)+(Z28*AA28)+(Z32*AA32)+(Z36*AA36)+(Z39*AA39)+(Z41*AA41)+(Z62*AA62)+(AE23*AF23)+(AE28*AF28)+(AE32*AF32)+(AE36*AF36)+(AE39*AF39)+(AE41*AF41)+(AE62*AF62)</f>
        <v>0.99999999999999989</v>
      </c>
      <c r="E76" s="169"/>
      <c r="F76" s="169"/>
      <c r="G76" s="169"/>
      <c r="H76" s="169"/>
      <c r="I76" s="169"/>
      <c r="J76" s="169"/>
      <c r="K76" s="169"/>
      <c r="L76" s="169"/>
      <c r="M76" s="169"/>
      <c r="N76" s="169"/>
      <c r="O76" s="169"/>
      <c r="P76" s="169"/>
      <c r="Q76" s="169"/>
      <c r="R76" s="169"/>
      <c r="S76" s="169"/>
      <c r="T76" s="169"/>
      <c r="U76" s="169"/>
      <c r="V76" s="169"/>
    </row>
    <row r="77" spans="2:32">
      <c r="E77" s="169"/>
      <c r="F77" s="169"/>
      <c r="G77" s="169"/>
      <c r="H77" s="169"/>
      <c r="I77" s="169"/>
      <c r="J77" s="169"/>
      <c r="K77" s="169"/>
      <c r="L77" s="169"/>
      <c r="M77" s="169"/>
      <c r="N77" s="169"/>
      <c r="O77" s="169"/>
      <c r="P77" s="169"/>
      <c r="Q77" s="169"/>
      <c r="R77" s="169"/>
      <c r="S77" s="169"/>
      <c r="T77" s="169"/>
      <c r="U77" s="169"/>
      <c r="V77" s="169"/>
    </row>
    <row r="78" spans="2:32">
      <c r="D78" s="169"/>
      <c r="E78" s="169"/>
      <c r="F78" s="169"/>
      <c r="G78" s="169"/>
      <c r="H78" s="169"/>
      <c r="I78" s="169"/>
      <c r="J78" s="169"/>
      <c r="K78" s="169"/>
      <c r="L78" s="169"/>
      <c r="M78" s="169"/>
      <c r="N78" s="169"/>
      <c r="O78" s="169"/>
      <c r="P78" s="169"/>
      <c r="Q78" s="169"/>
      <c r="R78" s="169"/>
      <c r="S78" s="169"/>
      <c r="T78" s="169"/>
      <c r="U78" s="169"/>
      <c r="V78" s="169"/>
    </row>
    <row r="79" spans="2:32">
      <c r="D79" s="169"/>
      <c r="E79" s="169"/>
      <c r="F79" s="169"/>
      <c r="G79" s="169"/>
      <c r="H79" s="169"/>
      <c r="I79" s="169"/>
      <c r="J79" s="169"/>
      <c r="K79" s="169"/>
      <c r="L79" s="169"/>
      <c r="M79" s="169"/>
      <c r="N79" s="169"/>
      <c r="O79" s="169"/>
      <c r="P79" s="169"/>
      <c r="Q79" s="169"/>
      <c r="R79" s="169"/>
      <c r="S79" s="169"/>
      <c r="T79" s="169"/>
      <c r="U79" s="169"/>
      <c r="V79" s="169"/>
    </row>
    <row r="80" spans="2:32">
      <c r="D80" s="169"/>
      <c r="E80" s="169"/>
      <c r="F80" s="169"/>
      <c r="G80" s="169"/>
      <c r="H80" s="169"/>
      <c r="I80" s="169"/>
      <c r="J80" s="169"/>
      <c r="K80" s="169"/>
      <c r="L80" s="169"/>
      <c r="M80" s="169"/>
      <c r="N80" s="169"/>
      <c r="O80" s="169"/>
      <c r="P80" s="169"/>
      <c r="Q80" s="169"/>
      <c r="R80" s="169"/>
      <c r="S80" s="169"/>
      <c r="T80" s="169"/>
      <c r="U80" s="169"/>
      <c r="V80" s="169"/>
    </row>
    <row r="81" spans="4:22">
      <c r="D81" s="169"/>
      <c r="E81" s="169"/>
      <c r="F81" s="169"/>
      <c r="G81" s="169"/>
      <c r="H81" s="169"/>
      <c r="I81" s="169"/>
      <c r="J81" s="169"/>
      <c r="K81" s="169"/>
      <c r="L81" s="169"/>
      <c r="M81" s="169"/>
      <c r="N81" s="169"/>
      <c r="O81" s="169"/>
      <c r="P81" s="169"/>
      <c r="Q81" s="169"/>
      <c r="R81" s="169"/>
      <c r="S81" s="169"/>
      <c r="T81" s="169"/>
      <c r="U81" s="169"/>
      <c r="V81" s="169"/>
    </row>
  </sheetData>
  <mergeCells count="96">
    <mergeCell ref="AA62:AA69"/>
    <mergeCell ref="AB62:AB69"/>
    <mergeCell ref="AC62:AC69"/>
    <mergeCell ref="AD62:AD69"/>
    <mergeCell ref="AE62:AE69"/>
    <mergeCell ref="AF62:AF69"/>
    <mergeCell ref="AB56:AB61"/>
    <mergeCell ref="AC56:AC61"/>
    <mergeCell ref="AD56:AD61"/>
    <mergeCell ref="AE56:AE61"/>
    <mergeCell ref="AF56:AF61"/>
    <mergeCell ref="B62:B69"/>
    <mergeCell ref="W62:W69"/>
    <mergeCell ref="X62:X69"/>
    <mergeCell ref="Y62:Y69"/>
    <mergeCell ref="Z62:Z69"/>
    <mergeCell ref="B56:B61"/>
    <mergeCell ref="W56:W61"/>
    <mergeCell ref="X56:X61"/>
    <mergeCell ref="Y56:Y61"/>
    <mergeCell ref="Z56:Z61"/>
    <mergeCell ref="AA56:AA61"/>
    <mergeCell ref="AA41:AA54"/>
    <mergeCell ref="AB41:AB54"/>
    <mergeCell ref="AC41:AC54"/>
    <mergeCell ref="AD41:AD54"/>
    <mergeCell ref="AE41:AE54"/>
    <mergeCell ref="AF41:AF54"/>
    <mergeCell ref="AB36:AB38"/>
    <mergeCell ref="AC36:AC38"/>
    <mergeCell ref="AD36:AD38"/>
    <mergeCell ref="AE36:AE38"/>
    <mergeCell ref="AF36:AF38"/>
    <mergeCell ref="B40:B54"/>
    <mergeCell ref="W41:W54"/>
    <mergeCell ref="X41:X54"/>
    <mergeCell ref="Y41:Y54"/>
    <mergeCell ref="Z41:Z54"/>
    <mergeCell ref="AB34:AB35"/>
    <mergeCell ref="AC34:AC35"/>
    <mergeCell ref="AD34:AD35"/>
    <mergeCell ref="AE34:AE35"/>
    <mergeCell ref="AF34:AF35"/>
    <mergeCell ref="W36:W38"/>
    <mergeCell ref="X36:X38"/>
    <mergeCell ref="Y36:Y38"/>
    <mergeCell ref="Z36:Z38"/>
    <mergeCell ref="AA36:AA38"/>
    <mergeCell ref="AB32:AB33"/>
    <mergeCell ref="AC32:AC33"/>
    <mergeCell ref="AD32:AD33"/>
    <mergeCell ref="AE32:AE33"/>
    <mergeCell ref="AF32:AF33"/>
    <mergeCell ref="W34:W35"/>
    <mergeCell ref="X34:X35"/>
    <mergeCell ref="Y34:Y35"/>
    <mergeCell ref="Z34:Z35"/>
    <mergeCell ref="AA34:AA35"/>
    <mergeCell ref="AB28:AB31"/>
    <mergeCell ref="AC28:AC31"/>
    <mergeCell ref="AD28:AD31"/>
    <mergeCell ref="AE28:AE31"/>
    <mergeCell ref="AF28:AF31"/>
    <mergeCell ref="W32:W33"/>
    <mergeCell ref="X32:X33"/>
    <mergeCell ref="Y32:Y33"/>
    <mergeCell ref="Z32:Z33"/>
    <mergeCell ref="AA32:AA33"/>
    <mergeCell ref="B28:B38"/>
    <mergeCell ref="W28:W31"/>
    <mergeCell ref="X28:X31"/>
    <mergeCell ref="Y28:Y31"/>
    <mergeCell ref="Z28:Z31"/>
    <mergeCell ref="AA28:AA31"/>
    <mergeCell ref="AA23:AA27"/>
    <mergeCell ref="AB23:AB27"/>
    <mergeCell ref="AC23:AC27"/>
    <mergeCell ref="AD23:AD27"/>
    <mergeCell ref="AE23:AE27"/>
    <mergeCell ref="AF23:AF27"/>
    <mergeCell ref="AB17:AB22"/>
    <mergeCell ref="AC17:AC22"/>
    <mergeCell ref="AD17:AD22"/>
    <mergeCell ref="AE17:AE22"/>
    <mergeCell ref="AF17:AF22"/>
    <mergeCell ref="B23:B27"/>
    <mergeCell ref="W23:W27"/>
    <mergeCell ref="X23:X27"/>
    <mergeCell ref="Y23:Y27"/>
    <mergeCell ref="Z23:Z27"/>
    <mergeCell ref="B17:B22"/>
    <mergeCell ref="W17:W22"/>
    <mergeCell ref="X17:X22"/>
    <mergeCell ref="Y17:Y22"/>
    <mergeCell ref="Z17:Z22"/>
    <mergeCell ref="AA17:AA22"/>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3CA5B-C550-4FA5-9D83-3679E574D4EE}">
  <dimension ref="B2:AW86"/>
  <sheetViews>
    <sheetView zoomScale="70" zoomScaleNormal="70" workbookViewId="0">
      <selection activeCell="F50" sqref="F50"/>
    </sheetView>
  </sheetViews>
  <sheetFormatPr defaultColWidth="9.109375" defaultRowHeight="13.2"/>
  <cols>
    <col min="1" max="1" width="2.6640625" customWidth="1"/>
    <col min="3" max="3" width="68.5546875" bestFit="1" customWidth="1"/>
    <col min="4" max="22" width="10.77734375" style="2" customWidth="1"/>
    <col min="23" max="32" width="10.6640625" hidden="1" customWidth="1"/>
    <col min="33" max="35" width="9.109375" hidden="1" customWidth="1"/>
    <col min="36" max="36" width="18.21875" hidden="1" customWidth="1"/>
    <col min="37" max="37" width="17.6640625" hidden="1" customWidth="1"/>
    <col min="38" max="38" width="18.21875" hidden="1" customWidth="1"/>
    <col min="39" max="39" width="18.6640625" hidden="1" customWidth="1"/>
    <col min="40" max="40" width="18.21875" hidden="1" customWidth="1"/>
    <col min="41" max="41" width="18.6640625" hidden="1" customWidth="1"/>
    <col min="42" max="42" width="18.21875" hidden="1" customWidth="1"/>
    <col min="43" max="43" width="18.6640625" hidden="1" customWidth="1"/>
    <col min="44" max="44" width="18.21875" hidden="1" customWidth="1"/>
    <col min="45" max="45" width="18.6640625" hidden="1" customWidth="1"/>
    <col min="46" max="46" width="18.21875" hidden="1" customWidth="1"/>
    <col min="47" max="47" width="18.6640625" hidden="1" customWidth="1"/>
    <col min="48" max="48" width="18.21875" hidden="1" customWidth="1"/>
    <col min="49" max="49" width="18.6640625" hidden="1" customWidth="1"/>
  </cols>
  <sheetData>
    <row r="2" spans="3:32" ht="28.2">
      <c r="C2" s="19" t="s">
        <v>122</v>
      </c>
    </row>
    <row r="3" spans="3:32" ht="13.8" customHeight="1" thickBot="1">
      <c r="C3" s="19"/>
    </row>
    <row r="4" spans="3:32" ht="13.2" customHeight="1">
      <c r="C4" s="66" t="s">
        <v>114</v>
      </c>
      <c r="D4" s="130"/>
      <c r="E4" s="131"/>
    </row>
    <row r="5" spans="3:32" ht="13.2" customHeight="1">
      <c r="C5" s="67" t="s">
        <v>115</v>
      </c>
      <c r="D5" s="113"/>
      <c r="E5" s="114"/>
    </row>
    <row r="6" spans="3:32" ht="13.2" customHeight="1">
      <c r="C6" s="67" t="s">
        <v>112</v>
      </c>
      <c r="D6" s="113"/>
      <c r="E6" s="114"/>
    </row>
    <row r="7" spans="3:32" ht="13.2" customHeight="1" thickBot="1">
      <c r="C7" s="60" t="s">
        <v>113</v>
      </c>
      <c r="D7" s="132"/>
      <c r="E7" s="133"/>
    </row>
    <row r="8" spans="3:32" ht="13.2" customHeight="1">
      <c r="C8" s="62"/>
      <c r="D8" s="63"/>
      <c r="E8" s="63"/>
    </row>
    <row r="9" spans="3:32" ht="13.2" customHeight="1" thickBot="1">
      <c r="C9" s="58" t="s">
        <v>28</v>
      </c>
      <c r="D9" s="59"/>
      <c r="E9" s="1"/>
      <c r="F9" s="1"/>
      <c r="G9" s="1"/>
    </row>
    <row r="10" spans="3:32" ht="13.2" customHeight="1">
      <c r="C10" s="66" t="s">
        <v>111</v>
      </c>
      <c r="D10" s="36"/>
      <c r="E10" s="26"/>
      <c r="F10" s="1"/>
      <c r="G10" s="1"/>
    </row>
    <row r="11" spans="3:32">
      <c r="C11" s="67" t="s">
        <v>109</v>
      </c>
      <c r="D11" s="75"/>
      <c r="E11" s="26"/>
      <c r="F11" s="1"/>
      <c r="G11" s="1"/>
    </row>
    <row r="12" spans="3:32">
      <c r="C12" s="67" t="s">
        <v>117</v>
      </c>
      <c r="D12" s="74" t="s">
        <v>107</v>
      </c>
      <c r="E12" s="24"/>
      <c r="F12" s="1"/>
      <c r="G12" s="1"/>
    </row>
    <row r="13" spans="3:32" ht="13.8" thickBot="1">
      <c r="C13" s="60" t="s">
        <v>116</v>
      </c>
      <c r="D13" s="61" t="s">
        <v>108</v>
      </c>
      <c r="E13" s="24"/>
      <c r="G13" s="4"/>
    </row>
    <row r="14" spans="3:32">
      <c r="E14" s="24"/>
    </row>
    <row r="15" spans="3:32" ht="13.8" thickBot="1">
      <c r="Y15" t="s">
        <v>104</v>
      </c>
      <c r="AD15" t="s">
        <v>104</v>
      </c>
    </row>
    <row r="16" spans="3:32" ht="79.8" thickBot="1">
      <c r="C16" s="21" t="s">
        <v>0</v>
      </c>
      <c r="D16" s="22" t="s">
        <v>1</v>
      </c>
      <c r="E16" s="22" t="s">
        <v>88</v>
      </c>
      <c r="F16" s="22" t="s">
        <v>2</v>
      </c>
      <c r="G16" s="22" t="s">
        <v>3</v>
      </c>
      <c r="H16" s="22" t="s">
        <v>4</v>
      </c>
      <c r="I16" s="22" t="s">
        <v>5</v>
      </c>
      <c r="J16" s="22" t="s">
        <v>6</v>
      </c>
      <c r="K16" s="22" t="s">
        <v>7</v>
      </c>
      <c r="L16" s="22" t="s">
        <v>8</v>
      </c>
      <c r="M16" s="22" t="s">
        <v>9</v>
      </c>
      <c r="N16" s="22" t="s">
        <v>10</v>
      </c>
      <c r="O16" s="22" t="s">
        <v>11</v>
      </c>
      <c r="P16" s="22" t="s">
        <v>12</v>
      </c>
      <c r="Q16" s="22" t="s">
        <v>87</v>
      </c>
      <c r="R16" s="22" t="s">
        <v>13</v>
      </c>
      <c r="S16" s="22" t="s">
        <v>14</v>
      </c>
      <c r="T16" s="22" t="s">
        <v>15</v>
      </c>
      <c r="U16" s="22" t="s">
        <v>16</v>
      </c>
      <c r="V16" s="23" t="s">
        <v>17</v>
      </c>
      <c r="W16" s="48" t="s">
        <v>95</v>
      </c>
      <c r="X16" s="48" t="s">
        <v>91</v>
      </c>
      <c r="Y16" s="48" t="s">
        <v>90</v>
      </c>
      <c r="Z16" s="48" t="s">
        <v>89</v>
      </c>
      <c r="AA16" s="48" t="s">
        <v>105</v>
      </c>
      <c r="AB16" s="48" t="s">
        <v>96</v>
      </c>
      <c r="AC16" s="48" t="s">
        <v>92</v>
      </c>
      <c r="AD16" s="48" t="s">
        <v>93</v>
      </c>
      <c r="AE16" s="48" t="s">
        <v>94</v>
      </c>
      <c r="AF16" s="48" t="s">
        <v>105</v>
      </c>
    </row>
    <row r="17" spans="2:49" ht="13.2" customHeight="1">
      <c r="B17" s="137" t="s">
        <v>72</v>
      </c>
      <c r="C17" s="33" t="s">
        <v>62</v>
      </c>
      <c r="D17" s="34"/>
      <c r="E17" s="34"/>
      <c r="F17" s="34"/>
      <c r="G17" s="34"/>
      <c r="H17" s="34"/>
      <c r="I17" s="35"/>
      <c r="J17" s="35"/>
      <c r="K17" s="35"/>
      <c r="L17" s="35"/>
      <c r="M17" s="35"/>
      <c r="N17" s="35"/>
      <c r="O17" s="35"/>
      <c r="P17" s="35"/>
      <c r="Q17" s="35"/>
      <c r="R17" s="35"/>
      <c r="S17" s="34"/>
      <c r="T17" s="34"/>
      <c r="U17" s="34"/>
      <c r="V17" s="36"/>
      <c r="W17" s="140" t="s">
        <v>102</v>
      </c>
      <c r="X17" s="122" t="s">
        <v>102</v>
      </c>
      <c r="Y17" s="122" t="s">
        <v>102</v>
      </c>
      <c r="Z17" s="122" t="s">
        <v>102</v>
      </c>
      <c r="AA17" s="122" t="s">
        <v>102</v>
      </c>
      <c r="AB17" s="122" t="s">
        <v>102</v>
      </c>
      <c r="AC17" s="122" t="s">
        <v>102</v>
      </c>
      <c r="AD17" s="122" t="s">
        <v>102</v>
      </c>
      <c r="AE17" s="122" t="s">
        <v>102</v>
      </c>
      <c r="AF17" s="122" t="s">
        <v>102</v>
      </c>
      <c r="AJ17" s="83" t="str">
        <f>'Master Copy - Office'!AJ17</f>
        <v>% GLA Benchmarks</v>
      </c>
      <c r="AL17" s="83" t="str">
        <f>'Master Copy - Office'!AL17</f>
        <v>% GLA Benchmarks</v>
      </c>
      <c r="AN17" s="83" t="str">
        <f>'Master Copy - Office'!AN17</f>
        <v>% GLA Benchmarks</v>
      </c>
      <c r="AP17" s="83" t="str">
        <f>'Master Copy - Office'!AP17</f>
        <v>% GLA Benchmarks</v>
      </c>
      <c r="AR17" s="83" t="str">
        <f>'Master Copy - Office'!AR17</f>
        <v>% GLA Benchmarks</v>
      </c>
      <c r="AT17" s="83" t="str">
        <f>'Master Copy - Office'!AT17</f>
        <v>% GLA Benchmarks</v>
      </c>
      <c r="AV17" s="83" t="str">
        <f>'Master Copy - Office'!AV17</f>
        <v>% GLA Benchmarks</v>
      </c>
    </row>
    <row r="18" spans="2:49">
      <c r="B18" s="138"/>
      <c r="C18" s="37" t="s">
        <v>61</v>
      </c>
      <c r="D18" s="76"/>
      <c r="E18" s="76"/>
      <c r="F18" s="76"/>
      <c r="G18" s="76"/>
      <c r="H18" s="76"/>
      <c r="I18" s="16"/>
      <c r="J18" s="16"/>
      <c r="K18" s="16"/>
      <c r="L18" s="16"/>
      <c r="M18" s="16"/>
      <c r="N18" s="16"/>
      <c r="O18" s="16"/>
      <c r="P18" s="16"/>
      <c r="Q18" s="16"/>
      <c r="R18" s="76"/>
      <c r="S18" s="76"/>
      <c r="T18" s="76"/>
      <c r="U18" s="76"/>
      <c r="V18" s="77"/>
      <c r="W18" s="111"/>
      <c r="X18" s="104"/>
      <c r="Y18" s="104"/>
      <c r="Z18" s="104"/>
      <c r="AA18" s="104"/>
      <c r="AB18" s="104"/>
      <c r="AC18" s="104"/>
      <c r="AD18" s="104"/>
      <c r="AE18" s="104"/>
      <c r="AF18" s="104"/>
      <c r="AI18" s="83" t="str">
        <f>'Master Copy - Office'!AI18</f>
        <v>Minimum</v>
      </c>
      <c r="AJ18" s="83" t="str">
        <f>'Master Copy - Office'!AJ18</f>
        <v>Substructure</v>
      </c>
      <c r="AK18" s="83" t="str">
        <f>'Master Copy - Office'!AK18</f>
        <v>Substructure</v>
      </c>
      <c r="AL18" s="83" t="str">
        <f>'Master Copy - Office'!AL18</f>
        <v>Superstructure</v>
      </c>
      <c r="AM18" s="83" t="str">
        <f>'Master Copy - Office'!AM18</f>
        <v>Superstructure</v>
      </c>
      <c r="AN18" s="83" t="str">
        <f>'Master Copy - Office'!AN18</f>
        <v>Façade</v>
      </c>
      <c r="AO18" s="83" t="str">
        <f>'Master Copy - Office'!AO18</f>
        <v>Façade</v>
      </c>
      <c r="AP18" s="83" t="str">
        <f>'Master Copy - Office'!AP18</f>
        <v>Finishes</v>
      </c>
      <c r="AQ18" s="83" t="str">
        <f>'Master Copy - Office'!AQ18</f>
        <v>Finishes</v>
      </c>
      <c r="AR18" s="83" t="str">
        <f>'Master Copy - Office'!AR18</f>
        <v>FF&amp;E</v>
      </c>
      <c r="AS18" s="83" t="str">
        <f>'Master Copy - Office'!AS18</f>
        <v>FF&amp;E</v>
      </c>
      <c r="AT18" s="83" t="str">
        <f>'Master Copy - Office'!AT18</f>
        <v>Services</v>
      </c>
      <c r="AU18" s="83" t="str">
        <f>'Master Copy - Office'!AU18</f>
        <v>Services</v>
      </c>
      <c r="AV18" s="83" t="str">
        <f>'Master Copy - Office'!AV18</f>
        <v>External Works</v>
      </c>
      <c r="AW18" s="83" t="str">
        <f>'Master Copy - Office'!AW18</f>
        <v>External Works</v>
      </c>
    </row>
    <row r="19" spans="2:49">
      <c r="B19" s="138"/>
      <c r="C19" s="37" t="s">
        <v>60</v>
      </c>
      <c r="D19" s="76"/>
      <c r="E19" s="76"/>
      <c r="F19" s="76"/>
      <c r="G19" s="76"/>
      <c r="H19" s="76"/>
      <c r="I19" s="16"/>
      <c r="J19" s="16"/>
      <c r="K19" s="16"/>
      <c r="L19" s="16"/>
      <c r="M19" s="16"/>
      <c r="N19" s="16"/>
      <c r="O19" s="16"/>
      <c r="P19" s="16"/>
      <c r="Q19" s="16"/>
      <c r="R19" s="16"/>
      <c r="S19" s="76"/>
      <c r="T19" s="76"/>
      <c r="U19" s="76"/>
      <c r="V19" s="77"/>
      <c r="W19" s="111"/>
      <c r="X19" s="104"/>
      <c r="Y19" s="104"/>
      <c r="Z19" s="104"/>
      <c r="AA19" s="104"/>
      <c r="AB19" s="104"/>
      <c r="AC19" s="104"/>
      <c r="AD19" s="104"/>
      <c r="AE19" s="104"/>
      <c r="AF19" s="104"/>
      <c r="AH19" s="83" t="str">
        <f>'Master Copy - Office'!AH19</f>
        <v>A1-A5</v>
      </c>
      <c r="AI19" s="83">
        <f>'Master Copy - Office'!AI19</f>
        <v>950</v>
      </c>
      <c r="AJ19" s="84">
        <f>'Master Copy - Office'!AJ19</f>
        <v>19</v>
      </c>
      <c r="AK19" s="83">
        <f>'Master Copy - Office'!AK19</f>
        <v>180.5</v>
      </c>
      <c r="AL19" s="84">
        <f>'Master Copy - Office'!AL19</f>
        <v>36</v>
      </c>
      <c r="AM19" s="83">
        <f>'Master Copy - Office'!AM19</f>
        <v>342</v>
      </c>
      <c r="AN19" s="84">
        <f>'Master Copy - Office'!AN19</f>
        <v>17</v>
      </c>
      <c r="AO19" s="83">
        <f>'Master Copy - Office'!AO19</f>
        <v>161.5</v>
      </c>
      <c r="AP19" s="84">
        <f>'Master Copy - Office'!AP19</f>
        <v>10</v>
      </c>
      <c r="AQ19" s="83">
        <f>'Master Copy - Office'!AQ19</f>
        <v>95</v>
      </c>
      <c r="AR19" s="84">
        <f>'Master Copy - Office'!AR19</f>
        <v>2</v>
      </c>
      <c r="AS19" s="83">
        <f>'Master Copy - Office'!AS19</f>
        <v>19</v>
      </c>
      <c r="AT19" s="84">
        <f>'Master Copy - Office'!AT19</f>
        <v>14</v>
      </c>
      <c r="AU19" s="83">
        <f>'Master Copy - Office'!AU19</f>
        <v>133</v>
      </c>
      <c r="AV19" s="84">
        <f>'Master Copy - Office'!AV19</f>
        <v>2</v>
      </c>
      <c r="AW19" s="83">
        <f>'Master Copy - Office'!AW19</f>
        <v>19</v>
      </c>
    </row>
    <row r="20" spans="2:49">
      <c r="B20" s="138"/>
      <c r="C20" s="37" t="s">
        <v>59</v>
      </c>
      <c r="D20" s="76"/>
      <c r="E20" s="76"/>
      <c r="F20" s="76"/>
      <c r="G20" s="76"/>
      <c r="H20" s="76"/>
      <c r="I20" s="16"/>
      <c r="J20" s="16"/>
      <c r="K20" s="16"/>
      <c r="L20" s="16"/>
      <c r="M20" s="16"/>
      <c r="N20" s="16"/>
      <c r="O20" s="16"/>
      <c r="P20" s="16"/>
      <c r="Q20" s="16"/>
      <c r="R20" s="16"/>
      <c r="S20" s="76"/>
      <c r="T20" s="76"/>
      <c r="U20" s="76"/>
      <c r="V20" s="77"/>
      <c r="W20" s="111"/>
      <c r="X20" s="104"/>
      <c r="Y20" s="104"/>
      <c r="Z20" s="104"/>
      <c r="AA20" s="104"/>
      <c r="AB20" s="104"/>
      <c r="AC20" s="104"/>
      <c r="AD20" s="104"/>
      <c r="AE20" s="104"/>
      <c r="AF20" s="104"/>
      <c r="AH20" s="83" t="str">
        <f>'Master Copy - Office'!AH20</f>
        <v>B-C</v>
      </c>
      <c r="AI20" s="83">
        <f>'Master Copy - Office'!AI20</f>
        <v>450</v>
      </c>
      <c r="AJ20" s="84">
        <f>'Master Copy - Office'!AJ20</f>
        <v>1</v>
      </c>
      <c r="AK20" s="83">
        <f>'Master Copy - Office'!AK20</f>
        <v>4.5</v>
      </c>
      <c r="AL20" s="84">
        <f>'Master Copy - Office'!AL20</f>
        <v>4</v>
      </c>
      <c r="AM20" s="83">
        <f>'Master Copy - Office'!AM20</f>
        <v>18</v>
      </c>
      <c r="AN20" s="84">
        <f>'Master Copy - Office'!AN20</f>
        <v>21</v>
      </c>
      <c r="AO20" s="83">
        <f>'Master Copy - Office'!AO20</f>
        <v>94.5</v>
      </c>
      <c r="AP20" s="84">
        <f>'Master Copy - Office'!AP20</f>
        <v>27</v>
      </c>
      <c r="AQ20" s="83">
        <f>'Master Copy - Office'!AQ20</f>
        <v>121.5</v>
      </c>
      <c r="AR20" s="84">
        <f>'Master Copy - Office'!AR20</f>
        <v>9</v>
      </c>
      <c r="AS20" s="83">
        <f>'Master Copy - Office'!AS20</f>
        <v>40.5</v>
      </c>
      <c r="AT20" s="84">
        <f>'Master Copy - Office'!AT20</f>
        <v>35</v>
      </c>
      <c r="AU20" s="83">
        <f>'Master Copy - Office'!AU20</f>
        <v>157.5</v>
      </c>
      <c r="AV20" s="84">
        <f>'Master Copy - Office'!AV20</f>
        <v>3</v>
      </c>
      <c r="AW20" s="83">
        <f>'Master Copy - Office'!AW20</f>
        <v>13.5</v>
      </c>
    </row>
    <row r="21" spans="2:49">
      <c r="B21" s="138"/>
      <c r="C21" s="37" t="s">
        <v>58</v>
      </c>
      <c r="D21" s="76"/>
      <c r="E21" s="76"/>
      <c r="F21" s="76"/>
      <c r="G21" s="76"/>
      <c r="H21" s="76"/>
      <c r="I21" s="16"/>
      <c r="J21" s="16"/>
      <c r="K21" s="16"/>
      <c r="L21" s="16"/>
      <c r="M21" s="16"/>
      <c r="N21" s="16"/>
      <c r="O21" s="16"/>
      <c r="P21" s="16"/>
      <c r="Q21" s="16"/>
      <c r="R21" s="16"/>
      <c r="S21" s="76"/>
      <c r="T21" s="76"/>
      <c r="U21" s="76"/>
      <c r="V21" s="77"/>
      <c r="W21" s="111"/>
      <c r="X21" s="104"/>
      <c r="Y21" s="104"/>
      <c r="Z21" s="104"/>
      <c r="AA21" s="104"/>
      <c r="AB21" s="104"/>
      <c r="AC21" s="104"/>
      <c r="AD21" s="104"/>
      <c r="AE21" s="104"/>
      <c r="AF21" s="104"/>
      <c r="AH21" s="83" t="str">
        <f>'Master Copy - Office'!AH21</f>
        <v>A-C</v>
      </c>
      <c r="AI21" s="83">
        <f>'Master Copy - Office'!AI21</f>
        <v>1400</v>
      </c>
      <c r="AJ21" s="84">
        <f>'Master Copy - Office'!AJ21</f>
        <v>13</v>
      </c>
      <c r="AK21" s="83">
        <f>'Master Copy - Office'!AK21</f>
        <v>182</v>
      </c>
      <c r="AL21" s="84">
        <f>'Master Copy - Office'!AL21</f>
        <v>25</v>
      </c>
      <c r="AM21" s="83">
        <f>'Master Copy - Office'!AM21</f>
        <v>350</v>
      </c>
      <c r="AN21" s="84">
        <f>'Master Copy - Office'!AN21</f>
        <v>18</v>
      </c>
      <c r="AO21" s="83">
        <f>'Master Copy - Office'!AO21</f>
        <v>252</v>
      </c>
      <c r="AP21" s="84">
        <f>'Master Copy - Office'!AP21</f>
        <v>16</v>
      </c>
      <c r="AQ21" s="83">
        <f>'Master Copy - Office'!AQ21</f>
        <v>224</v>
      </c>
      <c r="AR21" s="84">
        <f>'Master Copy - Office'!AR21</f>
        <v>5</v>
      </c>
      <c r="AS21" s="83">
        <f>'Master Copy - Office'!AS21</f>
        <v>70</v>
      </c>
      <c r="AT21" s="84">
        <f>'Master Copy - Office'!AT21</f>
        <v>21</v>
      </c>
      <c r="AU21" s="83">
        <f>'Master Copy - Office'!AU21</f>
        <v>294</v>
      </c>
      <c r="AV21" s="84">
        <f>'Master Copy - Office'!AV21</f>
        <v>2</v>
      </c>
      <c r="AW21" s="83">
        <f>'Master Copy - Office'!AW21</f>
        <v>28</v>
      </c>
    </row>
    <row r="22" spans="2:49">
      <c r="B22" s="139"/>
      <c r="C22" s="37" t="s">
        <v>56</v>
      </c>
      <c r="D22" s="76"/>
      <c r="E22" s="76"/>
      <c r="F22" s="76"/>
      <c r="G22" s="76"/>
      <c r="H22" s="76"/>
      <c r="I22" s="16"/>
      <c r="J22" s="16"/>
      <c r="K22" s="16"/>
      <c r="L22" s="16"/>
      <c r="M22" s="16"/>
      <c r="N22" s="16"/>
      <c r="O22" s="16"/>
      <c r="P22" s="16"/>
      <c r="Q22" s="16"/>
      <c r="R22" s="16"/>
      <c r="S22" s="76"/>
      <c r="T22" s="76"/>
      <c r="U22" s="76"/>
      <c r="V22" s="77"/>
      <c r="W22" s="112"/>
      <c r="X22" s="105"/>
      <c r="Y22" s="105"/>
      <c r="Z22" s="105"/>
      <c r="AA22" s="105"/>
      <c r="AB22" s="105"/>
      <c r="AC22" s="105"/>
      <c r="AD22" s="105"/>
      <c r="AE22" s="105"/>
      <c r="AF22" s="105"/>
    </row>
    <row r="23" spans="2:49">
      <c r="B23" s="145" t="s">
        <v>81</v>
      </c>
      <c r="C23" s="37" t="s">
        <v>86</v>
      </c>
      <c r="D23" s="76"/>
      <c r="E23" s="76"/>
      <c r="F23" s="54"/>
      <c r="G23" s="54"/>
      <c r="H23" s="54"/>
      <c r="I23" s="54"/>
      <c r="J23" s="54"/>
      <c r="K23" s="54"/>
      <c r="L23" s="54"/>
      <c r="M23" s="54"/>
      <c r="N23" s="16"/>
      <c r="O23" s="16"/>
      <c r="P23" s="16"/>
      <c r="Q23" s="16"/>
      <c r="R23" s="16"/>
      <c r="S23" s="54"/>
      <c r="T23" s="54"/>
      <c r="U23" s="54"/>
      <c r="V23" s="77"/>
      <c r="W23" s="110">
        <f>COUNT(E23:H27)</f>
        <v>0</v>
      </c>
      <c r="X23" s="106">
        <f>SUM(F23:H27)</f>
        <v>0</v>
      </c>
      <c r="Y23" s="107">
        <f>AJ19</f>
        <v>19</v>
      </c>
      <c r="Z23" s="100">
        <f>X23/Y23</f>
        <v>0</v>
      </c>
      <c r="AA23" s="100">
        <f>AK19/AI21</f>
        <v>0.12892857142857142</v>
      </c>
      <c r="AB23" s="123">
        <f>COUNT(I23:M27,S23:U27)</f>
        <v>0</v>
      </c>
      <c r="AC23" s="106">
        <f>SUM(I23:M27,S23:U27)</f>
        <v>0</v>
      </c>
      <c r="AD23" s="107">
        <f>AJ20</f>
        <v>1</v>
      </c>
      <c r="AE23" s="100">
        <f>AC23/AD23</f>
        <v>0</v>
      </c>
      <c r="AF23" s="100">
        <f>AK20/AI21</f>
        <v>3.2142857142857142E-3</v>
      </c>
    </row>
    <row r="24" spans="2:49">
      <c r="B24" s="138"/>
      <c r="C24" s="37" t="s">
        <v>82</v>
      </c>
      <c r="D24" s="76"/>
      <c r="E24" s="76"/>
      <c r="F24" s="54"/>
      <c r="G24" s="54"/>
      <c r="H24" s="54"/>
      <c r="I24" s="54"/>
      <c r="J24" s="54"/>
      <c r="K24" s="54"/>
      <c r="L24" s="54"/>
      <c r="M24" s="54"/>
      <c r="N24" s="16"/>
      <c r="O24" s="16"/>
      <c r="P24" s="16"/>
      <c r="Q24" s="16"/>
      <c r="R24" s="16"/>
      <c r="S24" s="54"/>
      <c r="T24" s="54"/>
      <c r="U24" s="54"/>
      <c r="V24" s="77"/>
      <c r="W24" s="111"/>
      <c r="X24" s="104"/>
      <c r="Y24" s="104"/>
      <c r="Z24" s="101"/>
      <c r="AA24" s="101"/>
      <c r="AB24" s="118"/>
      <c r="AC24" s="104"/>
      <c r="AD24" s="104"/>
      <c r="AE24" s="101"/>
      <c r="AF24" s="101"/>
    </row>
    <row r="25" spans="2:49">
      <c r="B25" s="138"/>
      <c r="C25" s="37" t="s">
        <v>83</v>
      </c>
      <c r="D25" s="76"/>
      <c r="E25" s="76"/>
      <c r="F25" s="54"/>
      <c r="G25" s="54"/>
      <c r="H25" s="54"/>
      <c r="I25" s="54"/>
      <c r="J25" s="54"/>
      <c r="K25" s="54"/>
      <c r="L25" s="54"/>
      <c r="M25" s="54"/>
      <c r="N25" s="16"/>
      <c r="O25" s="16"/>
      <c r="P25" s="16"/>
      <c r="Q25" s="16"/>
      <c r="R25" s="16"/>
      <c r="S25" s="54"/>
      <c r="T25" s="54"/>
      <c r="U25" s="54"/>
      <c r="V25" s="77"/>
      <c r="W25" s="111"/>
      <c r="X25" s="104"/>
      <c r="Y25" s="104"/>
      <c r="Z25" s="101"/>
      <c r="AA25" s="101"/>
      <c r="AB25" s="118"/>
      <c r="AC25" s="104"/>
      <c r="AD25" s="104"/>
      <c r="AE25" s="101"/>
      <c r="AF25" s="101"/>
    </row>
    <row r="26" spans="2:49">
      <c r="B26" s="138"/>
      <c r="C26" s="37" t="s">
        <v>84</v>
      </c>
      <c r="D26" s="76"/>
      <c r="E26" s="76"/>
      <c r="F26" s="54"/>
      <c r="G26" s="54"/>
      <c r="H26" s="54"/>
      <c r="I26" s="54"/>
      <c r="J26" s="54"/>
      <c r="K26" s="54"/>
      <c r="L26" s="54"/>
      <c r="M26" s="54"/>
      <c r="N26" s="16"/>
      <c r="O26" s="16"/>
      <c r="P26" s="16"/>
      <c r="Q26" s="16"/>
      <c r="R26" s="16"/>
      <c r="S26" s="54"/>
      <c r="T26" s="54"/>
      <c r="U26" s="54"/>
      <c r="V26" s="77"/>
      <c r="W26" s="111"/>
      <c r="X26" s="104"/>
      <c r="Y26" s="104"/>
      <c r="Z26" s="101"/>
      <c r="AA26" s="101"/>
      <c r="AB26" s="118"/>
      <c r="AC26" s="104"/>
      <c r="AD26" s="104"/>
      <c r="AE26" s="101"/>
      <c r="AF26" s="101"/>
    </row>
    <row r="27" spans="2:49">
      <c r="B27" s="139"/>
      <c r="C27" s="37" t="s">
        <v>85</v>
      </c>
      <c r="D27" s="76"/>
      <c r="E27" s="76"/>
      <c r="F27" s="54"/>
      <c r="G27" s="54"/>
      <c r="H27" s="54"/>
      <c r="I27" s="54"/>
      <c r="J27" s="54"/>
      <c r="K27" s="54"/>
      <c r="L27" s="54"/>
      <c r="M27" s="54"/>
      <c r="N27" s="16"/>
      <c r="O27" s="16"/>
      <c r="P27" s="16"/>
      <c r="Q27" s="16"/>
      <c r="R27" s="16"/>
      <c r="S27" s="54"/>
      <c r="T27" s="54"/>
      <c r="U27" s="54"/>
      <c r="V27" s="77"/>
      <c r="W27" s="112"/>
      <c r="X27" s="105"/>
      <c r="Y27" s="105"/>
      <c r="Z27" s="102"/>
      <c r="AA27" s="102"/>
      <c r="AB27" s="119"/>
      <c r="AC27" s="105"/>
      <c r="AD27" s="105"/>
      <c r="AE27" s="102"/>
      <c r="AF27" s="102"/>
      <c r="AN27" s="2"/>
      <c r="AP27" s="2"/>
      <c r="AR27" s="2"/>
      <c r="AT27" s="2"/>
    </row>
    <row r="28" spans="2:49">
      <c r="B28" s="108" t="s">
        <v>71</v>
      </c>
      <c r="C28" s="39" t="s">
        <v>18</v>
      </c>
      <c r="D28" s="76"/>
      <c r="E28" s="76"/>
      <c r="F28" s="54"/>
      <c r="G28" s="54"/>
      <c r="H28" s="54"/>
      <c r="I28" s="54"/>
      <c r="J28" s="54"/>
      <c r="K28" s="54"/>
      <c r="L28" s="54"/>
      <c r="M28" s="54"/>
      <c r="N28" s="16"/>
      <c r="O28" s="16"/>
      <c r="P28" s="16"/>
      <c r="Q28" s="16"/>
      <c r="R28" s="16"/>
      <c r="S28" s="54"/>
      <c r="T28" s="54"/>
      <c r="U28" s="54"/>
      <c r="V28" s="77"/>
      <c r="W28" s="110">
        <f>COUNT(F28:H31,F34:H35)</f>
        <v>0</v>
      </c>
      <c r="X28" s="106">
        <f>SUM(F28:H31,F34:H35)</f>
        <v>0</v>
      </c>
      <c r="Y28" s="107">
        <f>AL19</f>
        <v>36</v>
      </c>
      <c r="Z28" s="100">
        <f>X28/Y28</f>
        <v>0</v>
      </c>
      <c r="AA28" s="100">
        <f>AM19/AI21</f>
        <v>0.24428571428571427</v>
      </c>
      <c r="AB28" s="123">
        <f>COUNT(I28:M31,I34:M35,S28:U31,S34:U35)</f>
        <v>0</v>
      </c>
      <c r="AC28" s="106">
        <f>SUM(I28:M31,I34:M35,S28:U31,S34:U35)</f>
        <v>0</v>
      </c>
      <c r="AD28" s="107">
        <f>AL20</f>
        <v>4</v>
      </c>
      <c r="AE28" s="100">
        <f>AC28/AD28</f>
        <v>0</v>
      </c>
      <c r="AF28" s="100">
        <f>AM20/AI21</f>
        <v>1.2857142857142857E-2</v>
      </c>
    </row>
    <row r="29" spans="2:49">
      <c r="B29" s="109"/>
      <c r="C29" s="39" t="s">
        <v>19</v>
      </c>
      <c r="D29" s="76"/>
      <c r="E29" s="76"/>
      <c r="F29" s="54"/>
      <c r="G29" s="54"/>
      <c r="H29" s="54"/>
      <c r="I29" s="54"/>
      <c r="J29" s="54"/>
      <c r="K29" s="54"/>
      <c r="L29" s="54"/>
      <c r="M29" s="54"/>
      <c r="N29" s="16"/>
      <c r="O29" s="16"/>
      <c r="P29" s="16"/>
      <c r="Q29" s="16"/>
      <c r="R29" s="16"/>
      <c r="S29" s="54"/>
      <c r="T29" s="54"/>
      <c r="U29" s="54"/>
      <c r="V29" s="77"/>
      <c r="W29" s="111"/>
      <c r="X29" s="104"/>
      <c r="Y29" s="104"/>
      <c r="Z29" s="101"/>
      <c r="AA29" s="101"/>
      <c r="AB29" s="118"/>
      <c r="AC29" s="104"/>
      <c r="AD29" s="104"/>
      <c r="AE29" s="101"/>
      <c r="AF29" s="101"/>
      <c r="AP29" s="50"/>
    </row>
    <row r="30" spans="2:49">
      <c r="B30" s="109"/>
      <c r="C30" s="39" t="s">
        <v>20</v>
      </c>
      <c r="D30" s="76"/>
      <c r="E30" s="76"/>
      <c r="F30" s="54"/>
      <c r="G30" s="54"/>
      <c r="H30" s="54"/>
      <c r="I30" s="54"/>
      <c r="J30" s="54"/>
      <c r="K30" s="54"/>
      <c r="L30" s="54"/>
      <c r="M30" s="54"/>
      <c r="N30" s="16"/>
      <c r="O30" s="16"/>
      <c r="P30" s="16"/>
      <c r="Q30" s="16"/>
      <c r="R30" s="16"/>
      <c r="S30" s="54"/>
      <c r="T30" s="54"/>
      <c r="U30" s="54"/>
      <c r="V30" s="77"/>
      <c r="W30" s="111"/>
      <c r="X30" s="104"/>
      <c r="Y30" s="104"/>
      <c r="Z30" s="101"/>
      <c r="AA30" s="101"/>
      <c r="AB30" s="118"/>
      <c r="AC30" s="104"/>
      <c r="AD30" s="104"/>
      <c r="AE30" s="101"/>
      <c r="AF30" s="101"/>
      <c r="AN30" s="49"/>
      <c r="AP30" s="49"/>
      <c r="AR30" s="49"/>
      <c r="AT30" s="49"/>
    </row>
    <row r="31" spans="2:49">
      <c r="B31" s="109"/>
      <c r="C31" s="39" t="s">
        <v>21</v>
      </c>
      <c r="D31" s="76"/>
      <c r="E31" s="76"/>
      <c r="F31" s="54"/>
      <c r="G31" s="54"/>
      <c r="H31" s="54"/>
      <c r="I31" s="54"/>
      <c r="J31" s="54"/>
      <c r="K31" s="54"/>
      <c r="L31" s="54"/>
      <c r="M31" s="54"/>
      <c r="N31" s="16"/>
      <c r="O31" s="16"/>
      <c r="P31" s="16"/>
      <c r="Q31" s="16"/>
      <c r="R31" s="16"/>
      <c r="S31" s="54"/>
      <c r="T31" s="54"/>
      <c r="U31" s="54"/>
      <c r="V31" s="77"/>
      <c r="W31" s="112"/>
      <c r="X31" s="105"/>
      <c r="Y31" s="105"/>
      <c r="Z31" s="102"/>
      <c r="AA31" s="102"/>
      <c r="AB31" s="119"/>
      <c r="AC31" s="105"/>
      <c r="AD31" s="105"/>
      <c r="AE31" s="102"/>
      <c r="AF31" s="102"/>
    </row>
    <row r="32" spans="2:49">
      <c r="B32" s="109"/>
      <c r="C32" s="39" t="s">
        <v>22</v>
      </c>
      <c r="D32" s="76"/>
      <c r="E32" s="76"/>
      <c r="F32" s="54"/>
      <c r="G32" s="54"/>
      <c r="H32" s="54"/>
      <c r="I32" s="54"/>
      <c r="J32" s="54"/>
      <c r="K32" s="54"/>
      <c r="L32" s="54"/>
      <c r="M32" s="54"/>
      <c r="N32" s="16"/>
      <c r="O32" s="16"/>
      <c r="P32" s="16"/>
      <c r="Q32" s="16"/>
      <c r="R32" s="16"/>
      <c r="S32" s="54"/>
      <c r="T32" s="54"/>
      <c r="U32" s="54"/>
      <c r="V32" s="77"/>
      <c r="W32" s="111">
        <f>COUNT(F32:H33)</f>
        <v>0</v>
      </c>
      <c r="X32" s="104">
        <f>SUM(F32:H33)</f>
        <v>0</v>
      </c>
      <c r="Y32" s="146">
        <f>AN19</f>
        <v>17</v>
      </c>
      <c r="Z32" s="101">
        <f>X32/Y32</f>
        <v>0</v>
      </c>
      <c r="AA32" s="101">
        <f>AO19/AI21</f>
        <v>0.11535714285714285</v>
      </c>
      <c r="AB32" s="118">
        <f>COUNT(I32:M33,S32:U33)</f>
        <v>0</v>
      </c>
      <c r="AC32" s="118">
        <f>SUM(I32:M33,S32:U33)</f>
        <v>0</v>
      </c>
      <c r="AD32" s="118">
        <f>AN20</f>
        <v>21</v>
      </c>
      <c r="AE32" s="101">
        <f>AC32/AD32</f>
        <v>0</v>
      </c>
      <c r="AF32" s="101">
        <f>AO20/AI21</f>
        <v>6.7500000000000004E-2</v>
      </c>
    </row>
    <row r="33" spans="2:45">
      <c r="B33" s="109"/>
      <c r="C33" s="39" t="s">
        <v>23</v>
      </c>
      <c r="D33" s="76"/>
      <c r="E33" s="76"/>
      <c r="F33" s="54"/>
      <c r="G33" s="54"/>
      <c r="H33" s="54"/>
      <c r="I33" s="54"/>
      <c r="J33" s="54"/>
      <c r="K33" s="54"/>
      <c r="L33" s="54"/>
      <c r="M33" s="54"/>
      <c r="N33" s="16"/>
      <c r="O33" s="16"/>
      <c r="P33" s="16"/>
      <c r="Q33" s="16"/>
      <c r="R33" s="16"/>
      <c r="S33" s="54"/>
      <c r="T33" s="54"/>
      <c r="U33" s="54"/>
      <c r="V33" s="77"/>
      <c r="W33" s="112"/>
      <c r="X33" s="105"/>
      <c r="Y33" s="105"/>
      <c r="Z33" s="102"/>
      <c r="AA33" s="102"/>
      <c r="AB33" s="119"/>
      <c r="AC33" s="119"/>
      <c r="AD33" s="119"/>
      <c r="AE33" s="102"/>
      <c r="AF33" s="102"/>
    </row>
    <row r="34" spans="2:45">
      <c r="B34" s="109"/>
      <c r="C34" s="37" t="s">
        <v>57</v>
      </c>
      <c r="D34" s="76"/>
      <c r="E34" s="76"/>
      <c r="F34" s="54"/>
      <c r="G34" s="54"/>
      <c r="H34" s="54"/>
      <c r="I34" s="54"/>
      <c r="J34" s="54"/>
      <c r="K34" s="54"/>
      <c r="L34" s="54"/>
      <c r="M34" s="54"/>
      <c r="N34" s="16"/>
      <c r="O34" s="16"/>
      <c r="P34" s="16"/>
      <c r="Q34" s="16"/>
      <c r="R34" s="16"/>
      <c r="S34" s="54"/>
      <c r="T34" s="54"/>
      <c r="U34" s="54"/>
      <c r="V34" s="77"/>
      <c r="W34" s="141">
        <f t="shared" ref="W34:AD34" si="0">W28</f>
        <v>0</v>
      </c>
      <c r="X34" s="143">
        <f t="shared" si="0"/>
        <v>0</v>
      </c>
      <c r="Y34" s="143">
        <f t="shared" si="0"/>
        <v>36</v>
      </c>
      <c r="Z34" s="147">
        <f t="shared" si="0"/>
        <v>0</v>
      </c>
      <c r="AA34" s="116">
        <f t="shared" si="0"/>
        <v>0.24428571428571427</v>
      </c>
      <c r="AB34" s="120">
        <f t="shared" si="0"/>
        <v>0</v>
      </c>
      <c r="AC34" s="120">
        <f t="shared" si="0"/>
        <v>0</v>
      </c>
      <c r="AD34" s="120">
        <f t="shared" si="0"/>
        <v>4</v>
      </c>
      <c r="AE34" s="116">
        <f>AE28</f>
        <v>0</v>
      </c>
      <c r="AF34" s="116">
        <f>AF28</f>
        <v>1.2857142857142857E-2</v>
      </c>
      <c r="AM34" s="49"/>
      <c r="AN34" s="49"/>
      <c r="AO34" s="49"/>
      <c r="AP34" s="49"/>
      <c r="AQ34" s="49"/>
      <c r="AR34" s="49"/>
      <c r="AS34" s="49"/>
    </row>
    <row r="35" spans="2:45">
      <c r="B35" s="109"/>
      <c r="C35" s="39" t="s">
        <v>24</v>
      </c>
      <c r="D35" s="76"/>
      <c r="E35" s="76"/>
      <c r="F35" s="54"/>
      <c r="G35" s="54"/>
      <c r="H35" s="54"/>
      <c r="I35" s="54"/>
      <c r="J35" s="54"/>
      <c r="K35" s="54"/>
      <c r="L35" s="54"/>
      <c r="M35" s="54"/>
      <c r="N35" s="16"/>
      <c r="O35" s="16"/>
      <c r="P35" s="16"/>
      <c r="Q35" s="16"/>
      <c r="R35" s="16"/>
      <c r="S35" s="54"/>
      <c r="T35" s="54"/>
      <c r="U35" s="54"/>
      <c r="V35" s="77"/>
      <c r="W35" s="142"/>
      <c r="X35" s="144"/>
      <c r="Y35" s="144"/>
      <c r="Z35" s="144"/>
      <c r="AA35" s="117"/>
      <c r="AB35" s="121"/>
      <c r="AC35" s="121"/>
      <c r="AD35" s="121"/>
      <c r="AE35" s="117"/>
      <c r="AF35" s="117"/>
      <c r="AM35" s="49"/>
      <c r="AN35" s="49"/>
      <c r="AO35" s="49"/>
      <c r="AP35" s="49"/>
      <c r="AQ35" s="49"/>
      <c r="AR35" s="49"/>
      <c r="AS35" s="49"/>
    </row>
    <row r="36" spans="2:45">
      <c r="B36" s="109"/>
      <c r="C36" s="39" t="s">
        <v>31</v>
      </c>
      <c r="D36" s="76"/>
      <c r="E36" s="76"/>
      <c r="F36" s="54"/>
      <c r="G36" s="54"/>
      <c r="H36" s="54"/>
      <c r="I36" s="54"/>
      <c r="J36" s="54"/>
      <c r="K36" s="54"/>
      <c r="L36" s="54"/>
      <c r="M36" s="54"/>
      <c r="N36" s="16"/>
      <c r="O36" s="16"/>
      <c r="P36" s="16"/>
      <c r="Q36" s="16"/>
      <c r="R36" s="16"/>
      <c r="S36" s="54"/>
      <c r="T36" s="54"/>
      <c r="U36" s="54"/>
      <c r="V36" s="77"/>
      <c r="W36" s="110">
        <f>COUNT(F36:H38)</f>
        <v>0</v>
      </c>
      <c r="X36" s="106">
        <f>SUM(F36:H38)</f>
        <v>0</v>
      </c>
      <c r="Y36" s="107">
        <f>AP19</f>
        <v>10</v>
      </c>
      <c r="Z36" s="100">
        <f>X36/Y36</f>
        <v>0</v>
      </c>
      <c r="AA36" s="100">
        <f>AQ19/AI21</f>
        <v>6.7857142857142852E-2</v>
      </c>
      <c r="AB36" s="106">
        <f>COUNT(I36:M38,S36:U38)</f>
        <v>0</v>
      </c>
      <c r="AC36" s="106">
        <f>SUM(I36:M38,S36:U38)</f>
        <v>0</v>
      </c>
      <c r="AD36" s="107">
        <f>AP20</f>
        <v>27</v>
      </c>
      <c r="AE36" s="100">
        <f>AC36/AD36</f>
        <v>0</v>
      </c>
      <c r="AF36" s="100">
        <f>AQ20/AI21</f>
        <v>8.6785714285714285E-2</v>
      </c>
      <c r="AM36" s="49"/>
      <c r="AN36" s="49"/>
      <c r="AO36" s="49"/>
      <c r="AP36" s="49"/>
      <c r="AQ36" s="49"/>
      <c r="AR36" s="49"/>
      <c r="AS36" s="49"/>
    </row>
    <row r="37" spans="2:45">
      <c r="B37" s="109"/>
      <c r="C37" s="39" t="s">
        <v>30</v>
      </c>
      <c r="D37" s="76"/>
      <c r="E37" s="76"/>
      <c r="F37" s="54"/>
      <c r="G37" s="54"/>
      <c r="H37" s="54"/>
      <c r="I37" s="54"/>
      <c r="J37" s="54"/>
      <c r="K37" s="54"/>
      <c r="L37" s="54"/>
      <c r="M37" s="54"/>
      <c r="N37" s="16"/>
      <c r="O37" s="16"/>
      <c r="P37" s="16"/>
      <c r="Q37" s="16"/>
      <c r="R37" s="16"/>
      <c r="S37" s="54"/>
      <c r="T37" s="54"/>
      <c r="U37" s="54"/>
      <c r="V37" s="77"/>
      <c r="W37" s="111"/>
      <c r="X37" s="104"/>
      <c r="Y37" s="104"/>
      <c r="Z37" s="101"/>
      <c r="AA37" s="101"/>
      <c r="AB37" s="104"/>
      <c r="AC37" s="104"/>
      <c r="AD37" s="104"/>
      <c r="AE37" s="101"/>
      <c r="AF37" s="101"/>
    </row>
    <row r="38" spans="2:45">
      <c r="B38" s="109"/>
      <c r="C38" s="39" t="s">
        <v>29</v>
      </c>
      <c r="D38" s="76"/>
      <c r="E38" s="76"/>
      <c r="F38" s="54"/>
      <c r="G38" s="54"/>
      <c r="H38" s="54"/>
      <c r="I38" s="54"/>
      <c r="J38" s="54"/>
      <c r="K38" s="54"/>
      <c r="L38" s="54"/>
      <c r="M38" s="54"/>
      <c r="N38" s="16"/>
      <c r="O38" s="16"/>
      <c r="P38" s="16"/>
      <c r="Q38" s="16"/>
      <c r="R38" s="16"/>
      <c r="S38" s="54"/>
      <c r="T38" s="54"/>
      <c r="U38" s="54"/>
      <c r="V38" s="77"/>
      <c r="W38" s="112"/>
      <c r="X38" s="105"/>
      <c r="Y38" s="105"/>
      <c r="Z38" s="102"/>
      <c r="AA38" s="102"/>
      <c r="AB38" s="105"/>
      <c r="AC38" s="105"/>
      <c r="AD38" s="105"/>
      <c r="AE38" s="102"/>
      <c r="AF38" s="102"/>
    </row>
    <row r="39" spans="2:45" ht="30.6">
      <c r="B39" s="13" t="s">
        <v>73</v>
      </c>
      <c r="C39" s="39" t="s">
        <v>25</v>
      </c>
      <c r="D39" s="76"/>
      <c r="E39" s="76"/>
      <c r="F39" s="54"/>
      <c r="G39" s="54"/>
      <c r="H39" s="54"/>
      <c r="I39" s="54"/>
      <c r="J39" s="54"/>
      <c r="K39" s="54"/>
      <c r="L39" s="54"/>
      <c r="M39" s="54"/>
      <c r="N39" s="16"/>
      <c r="O39" s="16"/>
      <c r="P39" s="16"/>
      <c r="Q39" s="76"/>
      <c r="R39" s="16"/>
      <c r="S39" s="54"/>
      <c r="T39" s="54"/>
      <c r="U39" s="54"/>
      <c r="V39" s="77"/>
      <c r="W39" s="82">
        <f>COUNT(F39:H39)</f>
        <v>0</v>
      </c>
      <c r="X39" s="82">
        <f>SUM(F39:H39)</f>
        <v>0</v>
      </c>
      <c r="Y39" s="87">
        <f>AR19</f>
        <v>2</v>
      </c>
      <c r="Z39" s="81">
        <f>X39/Y39</f>
        <v>0</v>
      </c>
      <c r="AA39" s="81">
        <f>AS19/AI21</f>
        <v>1.3571428571428571E-2</v>
      </c>
      <c r="AB39" s="82">
        <f>COUNT(I39:M39,S39:U39)</f>
        <v>0</v>
      </c>
      <c r="AC39" s="82">
        <f>SUM(I39:M39,S39:U39)</f>
        <v>0</v>
      </c>
      <c r="AD39" s="87">
        <f>AR20</f>
        <v>9</v>
      </c>
      <c r="AE39" s="81">
        <f>AC39/AD39</f>
        <v>0</v>
      </c>
      <c r="AF39" s="81">
        <f>AS20/AI21</f>
        <v>2.8928571428571428E-2</v>
      </c>
      <c r="AM39" s="52"/>
      <c r="AN39" s="52"/>
      <c r="AO39" s="52"/>
      <c r="AP39" s="52"/>
      <c r="AQ39" s="52"/>
      <c r="AR39" s="52"/>
      <c r="AS39" s="52"/>
    </row>
    <row r="40" spans="2:45">
      <c r="B40" s="108" t="s">
        <v>78</v>
      </c>
      <c r="C40" s="39" t="s">
        <v>26</v>
      </c>
      <c r="D40" s="134"/>
      <c r="E40" s="135"/>
      <c r="F40" s="135"/>
      <c r="G40" s="135"/>
      <c r="H40" s="135"/>
      <c r="I40" s="135"/>
      <c r="J40" s="135"/>
      <c r="K40" s="135"/>
      <c r="L40" s="135"/>
      <c r="M40" s="136"/>
      <c r="N40" s="76"/>
      <c r="O40" s="76"/>
      <c r="P40" s="76"/>
      <c r="Q40" s="25"/>
      <c r="R40" s="28"/>
      <c r="S40" s="29"/>
      <c r="T40" s="29"/>
      <c r="U40" s="29"/>
      <c r="V40" s="30"/>
      <c r="W40" s="80" t="s">
        <v>102</v>
      </c>
      <c r="X40" s="80" t="s">
        <v>102</v>
      </c>
      <c r="Y40" s="80" t="s">
        <v>102</v>
      </c>
      <c r="Z40" s="80" t="s">
        <v>102</v>
      </c>
      <c r="AA40" s="80" t="s">
        <v>102</v>
      </c>
      <c r="AB40" s="80" t="s">
        <v>102</v>
      </c>
      <c r="AC40" s="80" t="s">
        <v>102</v>
      </c>
      <c r="AD40" s="80" t="s">
        <v>102</v>
      </c>
      <c r="AE40" s="80" t="s">
        <v>102</v>
      </c>
      <c r="AF40" s="80" t="s">
        <v>102</v>
      </c>
      <c r="AM40" s="52"/>
      <c r="AN40" s="52"/>
      <c r="AO40" s="52"/>
      <c r="AP40" s="52"/>
      <c r="AQ40" s="52"/>
      <c r="AR40" s="52"/>
      <c r="AS40" s="52"/>
    </row>
    <row r="41" spans="2:45">
      <c r="B41" s="109"/>
      <c r="C41" s="37" t="s">
        <v>35</v>
      </c>
      <c r="D41" s="76"/>
      <c r="E41" s="76"/>
      <c r="F41" s="54"/>
      <c r="G41" s="54"/>
      <c r="H41" s="54"/>
      <c r="I41" s="54"/>
      <c r="J41" s="54"/>
      <c r="K41" s="54"/>
      <c r="L41" s="54"/>
      <c r="M41" s="54"/>
      <c r="N41" s="16"/>
      <c r="O41" s="16"/>
      <c r="P41" s="16"/>
      <c r="Q41" s="16"/>
      <c r="R41" s="16"/>
      <c r="S41" s="54"/>
      <c r="T41" s="54"/>
      <c r="U41" s="54"/>
      <c r="V41" s="77"/>
      <c r="W41" s="110">
        <f>COUNT(F41:H54)</f>
        <v>0</v>
      </c>
      <c r="X41" s="106">
        <f>SUM(F41:H54)</f>
        <v>0</v>
      </c>
      <c r="Y41" s="107">
        <f>AT19</f>
        <v>14</v>
      </c>
      <c r="Z41" s="100">
        <f>X41/Y41</f>
        <v>0</v>
      </c>
      <c r="AA41" s="100">
        <f>AU19/AI21</f>
        <v>9.5000000000000001E-2</v>
      </c>
      <c r="AB41" s="106">
        <f>COUNT(I41:M54,S41:U54)</f>
        <v>0</v>
      </c>
      <c r="AC41" s="106">
        <f>SUM(I41:M54,S41:U54)</f>
        <v>0</v>
      </c>
      <c r="AD41" s="107">
        <f>AT20</f>
        <v>35</v>
      </c>
      <c r="AE41" s="100">
        <f>AC41/AD41</f>
        <v>0</v>
      </c>
      <c r="AF41" s="100">
        <f>AU20/AI21</f>
        <v>0.1125</v>
      </c>
      <c r="AM41" s="52"/>
      <c r="AN41" s="52"/>
      <c r="AO41" s="52"/>
      <c r="AP41" s="52"/>
      <c r="AQ41" s="52"/>
      <c r="AR41" s="52"/>
      <c r="AS41" s="52"/>
    </row>
    <row r="42" spans="2:45">
      <c r="B42" s="109"/>
      <c r="C42" s="37" t="s">
        <v>36</v>
      </c>
      <c r="D42" s="76"/>
      <c r="E42" s="76"/>
      <c r="F42" s="54"/>
      <c r="G42" s="54"/>
      <c r="H42" s="54"/>
      <c r="I42" s="54"/>
      <c r="J42" s="54"/>
      <c r="K42" s="54"/>
      <c r="L42" s="54"/>
      <c r="M42" s="54"/>
      <c r="N42" s="16"/>
      <c r="O42" s="16"/>
      <c r="P42" s="16"/>
      <c r="Q42" s="16"/>
      <c r="R42" s="16"/>
      <c r="S42" s="54"/>
      <c r="T42" s="54"/>
      <c r="U42" s="54"/>
      <c r="V42" s="77"/>
      <c r="W42" s="111"/>
      <c r="X42" s="104"/>
      <c r="Y42" s="104"/>
      <c r="Z42" s="101"/>
      <c r="AA42" s="101"/>
      <c r="AB42" s="104"/>
      <c r="AC42" s="104"/>
      <c r="AD42" s="104"/>
      <c r="AE42" s="101"/>
      <c r="AF42" s="101"/>
      <c r="AH42" s="53"/>
    </row>
    <row r="43" spans="2:45">
      <c r="B43" s="109"/>
      <c r="C43" s="37" t="s">
        <v>38</v>
      </c>
      <c r="D43" s="76"/>
      <c r="E43" s="76"/>
      <c r="F43" s="54"/>
      <c r="G43" s="54"/>
      <c r="H43" s="54"/>
      <c r="I43" s="54"/>
      <c r="J43" s="54"/>
      <c r="K43" s="54"/>
      <c r="L43" s="54"/>
      <c r="M43" s="54"/>
      <c r="N43" s="16"/>
      <c r="O43" s="16"/>
      <c r="P43" s="16"/>
      <c r="Q43" s="16"/>
      <c r="R43" s="16"/>
      <c r="S43" s="54"/>
      <c r="T43" s="54"/>
      <c r="U43" s="54"/>
      <c r="V43" s="77"/>
      <c r="W43" s="111"/>
      <c r="X43" s="104"/>
      <c r="Y43" s="104"/>
      <c r="Z43" s="101"/>
      <c r="AA43" s="101"/>
      <c r="AB43" s="104"/>
      <c r="AC43" s="104"/>
      <c r="AD43" s="104"/>
      <c r="AE43" s="101"/>
      <c r="AF43" s="101"/>
      <c r="AH43" s="53"/>
    </row>
    <row r="44" spans="2:45">
      <c r="B44" s="109"/>
      <c r="C44" s="37" t="s">
        <v>40</v>
      </c>
      <c r="D44" s="76"/>
      <c r="E44" s="76"/>
      <c r="F44" s="54"/>
      <c r="G44" s="54"/>
      <c r="H44" s="54"/>
      <c r="I44" s="54"/>
      <c r="J44" s="54"/>
      <c r="K44" s="54"/>
      <c r="L44" s="54"/>
      <c r="M44" s="54"/>
      <c r="N44" s="16"/>
      <c r="O44" s="16"/>
      <c r="P44" s="16"/>
      <c r="Q44" s="16"/>
      <c r="R44" s="16"/>
      <c r="S44" s="54"/>
      <c r="T44" s="54"/>
      <c r="U44" s="54"/>
      <c r="V44" s="77"/>
      <c r="W44" s="111"/>
      <c r="X44" s="104"/>
      <c r="Y44" s="104"/>
      <c r="Z44" s="101"/>
      <c r="AA44" s="101"/>
      <c r="AB44" s="104"/>
      <c r="AC44" s="104"/>
      <c r="AD44" s="104"/>
      <c r="AE44" s="101"/>
      <c r="AF44" s="101"/>
    </row>
    <row r="45" spans="2:45">
      <c r="B45" s="109"/>
      <c r="C45" s="37" t="s">
        <v>39</v>
      </c>
      <c r="D45" s="76"/>
      <c r="E45" s="76"/>
      <c r="F45" s="54"/>
      <c r="G45" s="54"/>
      <c r="H45" s="54"/>
      <c r="I45" s="54"/>
      <c r="J45" s="54"/>
      <c r="K45" s="54"/>
      <c r="L45" s="54"/>
      <c r="M45" s="54"/>
      <c r="N45" s="16"/>
      <c r="O45" s="16"/>
      <c r="P45" s="16"/>
      <c r="Q45" s="16"/>
      <c r="R45" s="16"/>
      <c r="S45" s="54"/>
      <c r="T45" s="54"/>
      <c r="U45" s="54"/>
      <c r="V45" s="77"/>
      <c r="W45" s="111"/>
      <c r="X45" s="104"/>
      <c r="Y45" s="104"/>
      <c r="Z45" s="101"/>
      <c r="AA45" s="101"/>
      <c r="AB45" s="104"/>
      <c r="AC45" s="104"/>
      <c r="AD45" s="104"/>
      <c r="AE45" s="101"/>
      <c r="AF45" s="101"/>
    </row>
    <row r="46" spans="2:45">
      <c r="B46" s="109"/>
      <c r="C46" s="37" t="s">
        <v>37</v>
      </c>
      <c r="D46" s="76"/>
      <c r="E46" s="76"/>
      <c r="F46" s="54"/>
      <c r="G46" s="54"/>
      <c r="H46" s="54"/>
      <c r="I46" s="54"/>
      <c r="J46" s="54"/>
      <c r="K46" s="54"/>
      <c r="L46" s="54"/>
      <c r="M46" s="54"/>
      <c r="N46" s="16"/>
      <c r="O46" s="16"/>
      <c r="P46" s="16"/>
      <c r="Q46" s="16"/>
      <c r="R46" s="16"/>
      <c r="S46" s="54"/>
      <c r="T46" s="54"/>
      <c r="U46" s="54"/>
      <c r="V46" s="77"/>
      <c r="W46" s="111"/>
      <c r="X46" s="104"/>
      <c r="Y46" s="104"/>
      <c r="Z46" s="101"/>
      <c r="AA46" s="101"/>
      <c r="AB46" s="104"/>
      <c r="AC46" s="104"/>
      <c r="AD46" s="104"/>
      <c r="AE46" s="101"/>
      <c r="AF46" s="101"/>
      <c r="AL46" s="83" t="s">
        <v>97</v>
      </c>
      <c r="AN46" s="83" t="s">
        <v>98</v>
      </c>
    </row>
    <row r="47" spans="2:45">
      <c r="B47" s="109"/>
      <c r="C47" s="37" t="s">
        <v>41</v>
      </c>
      <c r="D47" s="76"/>
      <c r="E47" s="76"/>
      <c r="F47" s="54"/>
      <c r="G47" s="54"/>
      <c r="H47" s="54"/>
      <c r="I47" s="54"/>
      <c r="J47" s="54"/>
      <c r="K47" s="54"/>
      <c r="L47" s="54"/>
      <c r="M47" s="54"/>
      <c r="N47" s="16"/>
      <c r="O47" s="16"/>
      <c r="P47" s="16"/>
      <c r="Q47" s="16"/>
      <c r="R47" s="16"/>
      <c r="S47" s="54"/>
      <c r="T47" s="54"/>
      <c r="U47" s="54"/>
      <c r="V47" s="77"/>
      <c r="W47" s="111"/>
      <c r="X47" s="104"/>
      <c r="Y47" s="104"/>
      <c r="Z47" s="101"/>
      <c r="AA47" s="101"/>
      <c r="AB47" s="104"/>
      <c r="AC47" s="104"/>
      <c r="AD47" s="104"/>
      <c r="AE47" s="101"/>
      <c r="AF47" s="101"/>
      <c r="AJ47" s="83" t="s">
        <v>81</v>
      </c>
      <c r="AL47" s="83">
        <f>$Y$23/15</f>
        <v>1.2666666666666666</v>
      </c>
      <c r="AN47" s="83">
        <f>$AD$23/40</f>
        <v>2.5000000000000001E-2</v>
      </c>
    </row>
    <row r="48" spans="2:45">
      <c r="B48" s="109"/>
      <c r="C48" s="37" t="s">
        <v>42</v>
      </c>
      <c r="D48" s="76"/>
      <c r="E48" s="76"/>
      <c r="F48" s="54"/>
      <c r="G48" s="54"/>
      <c r="H48" s="54"/>
      <c r="I48" s="54"/>
      <c r="J48" s="54"/>
      <c r="K48" s="54"/>
      <c r="L48" s="54"/>
      <c r="M48" s="54"/>
      <c r="N48" s="16"/>
      <c r="O48" s="16"/>
      <c r="P48" s="16"/>
      <c r="Q48" s="16"/>
      <c r="R48" s="16"/>
      <c r="S48" s="54"/>
      <c r="T48" s="54"/>
      <c r="U48" s="54"/>
      <c r="V48" s="77"/>
      <c r="W48" s="111"/>
      <c r="X48" s="104"/>
      <c r="Y48" s="104"/>
      <c r="Z48" s="101"/>
      <c r="AA48" s="101"/>
      <c r="AB48" s="104"/>
      <c r="AC48" s="104"/>
      <c r="AD48" s="104"/>
      <c r="AE48" s="101"/>
      <c r="AF48" s="101"/>
      <c r="AJ48" s="83" t="s">
        <v>71</v>
      </c>
      <c r="AL48" s="83">
        <f t="shared" ref="AL48" si="1">$Y$28/18</f>
        <v>2</v>
      </c>
      <c r="AN48" s="83">
        <f>$AD$28/48</f>
        <v>8.3333333333333329E-2</v>
      </c>
    </row>
    <row r="49" spans="2:40">
      <c r="B49" s="109"/>
      <c r="C49" s="37" t="s">
        <v>43</v>
      </c>
      <c r="D49" s="76"/>
      <c r="E49" s="76"/>
      <c r="F49" s="54"/>
      <c r="G49" s="54"/>
      <c r="H49" s="54"/>
      <c r="I49" s="54"/>
      <c r="J49" s="54"/>
      <c r="K49" s="54"/>
      <c r="L49" s="54"/>
      <c r="M49" s="54"/>
      <c r="N49" s="16"/>
      <c r="O49" s="16"/>
      <c r="P49" s="16"/>
      <c r="Q49" s="16"/>
      <c r="R49" s="16"/>
      <c r="S49" s="54"/>
      <c r="T49" s="54"/>
      <c r="U49" s="54"/>
      <c r="V49" s="77"/>
      <c r="W49" s="111"/>
      <c r="X49" s="104"/>
      <c r="Y49" s="104"/>
      <c r="Z49" s="101"/>
      <c r="AA49" s="101"/>
      <c r="AB49" s="104"/>
      <c r="AC49" s="104"/>
      <c r="AD49" s="104"/>
      <c r="AE49" s="101"/>
      <c r="AF49" s="101"/>
      <c r="AJ49" s="83" t="s">
        <v>106</v>
      </c>
      <c r="AL49" s="83">
        <f t="shared" ref="AL49" si="2">$Y$32/6</f>
        <v>2.8333333333333335</v>
      </c>
      <c r="AN49" s="83">
        <f>$AD$32/16</f>
        <v>1.3125</v>
      </c>
    </row>
    <row r="50" spans="2:40">
      <c r="B50" s="109"/>
      <c r="C50" s="40" t="s">
        <v>44</v>
      </c>
      <c r="D50" s="76"/>
      <c r="E50" s="76"/>
      <c r="F50" s="54"/>
      <c r="G50" s="54"/>
      <c r="H50" s="54"/>
      <c r="I50" s="54"/>
      <c r="J50" s="54"/>
      <c r="K50" s="54"/>
      <c r="L50" s="54"/>
      <c r="M50" s="54"/>
      <c r="N50" s="16"/>
      <c r="O50" s="16"/>
      <c r="P50" s="16"/>
      <c r="Q50" s="16"/>
      <c r="R50" s="16"/>
      <c r="S50" s="54"/>
      <c r="T50" s="54"/>
      <c r="U50" s="54"/>
      <c r="V50" s="77"/>
      <c r="W50" s="111"/>
      <c r="X50" s="104"/>
      <c r="Y50" s="104"/>
      <c r="Z50" s="101"/>
      <c r="AA50" s="101"/>
      <c r="AB50" s="104"/>
      <c r="AC50" s="104"/>
      <c r="AD50" s="104"/>
      <c r="AE50" s="101"/>
      <c r="AF50" s="101"/>
      <c r="AJ50" s="83" t="s">
        <v>101</v>
      </c>
      <c r="AL50" s="83">
        <f t="shared" ref="AL50" si="3">$Y$36/9</f>
        <v>1.1111111111111112</v>
      </c>
      <c r="AN50" s="83">
        <f>$AD$36/24</f>
        <v>1.125</v>
      </c>
    </row>
    <row r="51" spans="2:40">
      <c r="B51" s="109"/>
      <c r="C51" s="37" t="s">
        <v>45</v>
      </c>
      <c r="D51" s="76"/>
      <c r="E51" s="76"/>
      <c r="F51" s="54"/>
      <c r="G51" s="54"/>
      <c r="H51" s="54"/>
      <c r="I51" s="54"/>
      <c r="J51" s="54"/>
      <c r="K51" s="54"/>
      <c r="L51" s="54"/>
      <c r="M51" s="54"/>
      <c r="N51" s="16"/>
      <c r="O51" s="16"/>
      <c r="P51" s="16"/>
      <c r="Q51" s="16"/>
      <c r="R51" s="16"/>
      <c r="S51" s="54"/>
      <c r="T51" s="54"/>
      <c r="U51" s="54"/>
      <c r="V51" s="77"/>
      <c r="W51" s="111"/>
      <c r="X51" s="104"/>
      <c r="Y51" s="104"/>
      <c r="Z51" s="101"/>
      <c r="AA51" s="101"/>
      <c r="AB51" s="104"/>
      <c r="AC51" s="104"/>
      <c r="AD51" s="104"/>
      <c r="AE51" s="101"/>
      <c r="AF51" s="101"/>
      <c r="AJ51" s="83" t="s">
        <v>73</v>
      </c>
      <c r="AL51" s="83">
        <f t="shared" ref="AL51" si="4">$Y$39/3</f>
        <v>0.66666666666666663</v>
      </c>
      <c r="AN51" s="83">
        <f>$AD$39/8</f>
        <v>1.125</v>
      </c>
    </row>
    <row r="52" spans="2:40">
      <c r="B52" s="109"/>
      <c r="C52" s="37" t="s">
        <v>46</v>
      </c>
      <c r="D52" s="76"/>
      <c r="E52" s="76"/>
      <c r="F52" s="54"/>
      <c r="G52" s="54"/>
      <c r="H52" s="54"/>
      <c r="I52" s="54"/>
      <c r="J52" s="54"/>
      <c r="K52" s="54"/>
      <c r="L52" s="54"/>
      <c r="M52" s="54"/>
      <c r="N52" s="16"/>
      <c r="O52" s="16"/>
      <c r="P52" s="16"/>
      <c r="Q52" s="16"/>
      <c r="R52" s="16"/>
      <c r="S52" s="54"/>
      <c r="T52" s="54"/>
      <c r="U52" s="54"/>
      <c r="V52" s="77"/>
      <c r="W52" s="111"/>
      <c r="X52" s="104"/>
      <c r="Y52" s="104"/>
      <c r="Z52" s="101"/>
      <c r="AA52" s="101"/>
      <c r="AB52" s="104"/>
      <c r="AC52" s="104"/>
      <c r="AD52" s="104"/>
      <c r="AE52" s="101"/>
      <c r="AF52" s="101"/>
      <c r="AJ52" s="83" t="s">
        <v>78</v>
      </c>
      <c r="AL52" s="83">
        <f t="shared" ref="AL52" si="5">$Y$41/42</f>
        <v>0.33333333333333331</v>
      </c>
      <c r="AN52" s="83">
        <f>$AD$41/112</f>
        <v>0.3125</v>
      </c>
    </row>
    <row r="53" spans="2:40">
      <c r="B53" s="109"/>
      <c r="C53" s="37" t="s">
        <v>47</v>
      </c>
      <c r="D53" s="76"/>
      <c r="E53" s="76"/>
      <c r="F53" s="54"/>
      <c r="G53" s="54"/>
      <c r="H53" s="54"/>
      <c r="I53" s="54"/>
      <c r="J53" s="54"/>
      <c r="K53" s="54"/>
      <c r="L53" s="54"/>
      <c r="M53" s="54"/>
      <c r="N53" s="16"/>
      <c r="O53" s="16"/>
      <c r="P53" s="16"/>
      <c r="Q53" s="16"/>
      <c r="R53" s="16"/>
      <c r="S53" s="54"/>
      <c r="T53" s="54"/>
      <c r="U53" s="54"/>
      <c r="V53" s="77"/>
      <c r="W53" s="111"/>
      <c r="X53" s="104"/>
      <c r="Y53" s="104"/>
      <c r="Z53" s="101"/>
      <c r="AA53" s="101"/>
      <c r="AB53" s="104"/>
      <c r="AC53" s="104"/>
      <c r="AD53" s="104"/>
      <c r="AE53" s="101"/>
      <c r="AF53" s="101"/>
      <c r="AJ53" s="83" t="s">
        <v>75</v>
      </c>
      <c r="AL53" s="83">
        <f t="shared" ref="AL53" si="6">$Y$62/24</f>
        <v>8.3333333333333329E-2</v>
      </c>
      <c r="AN53" s="83">
        <f>$AD$62/64</f>
        <v>4.6875E-2</v>
      </c>
    </row>
    <row r="54" spans="2:40">
      <c r="B54" s="109"/>
      <c r="C54" s="37" t="s">
        <v>48</v>
      </c>
      <c r="D54" s="76"/>
      <c r="E54" s="76"/>
      <c r="F54" s="54"/>
      <c r="G54" s="54"/>
      <c r="H54" s="54"/>
      <c r="I54" s="54"/>
      <c r="J54" s="54"/>
      <c r="K54" s="54"/>
      <c r="L54" s="54"/>
      <c r="M54" s="54"/>
      <c r="N54" s="16"/>
      <c r="O54" s="16"/>
      <c r="P54" s="16"/>
      <c r="Q54" s="16"/>
      <c r="R54" s="16"/>
      <c r="S54" s="54"/>
      <c r="T54" s="54"/>
      <c r="U54" s="54"/>
      <c r="V54" s="77"/>
      <c r="W54" s="112"/>
      <c r="X54" s="105"/>
      <c r="Y54" s="105"/>
      <c r="Z54" s="102"/>
      <c r="AA54" s="102"/>
      <c r="AB54" s="105"/>
      <c r="AC54" s="105"/>
      <c r="AD54" s="105"/>
      <c r="AE54" s="102"/>
      <c r="AF54" s="102"/>
    </row>
    <row r="55" spans="2:40" ht="34.799999999999997">
      <c r="B55" s="13" t="s">
        <v>74</v>
      </c>
      <c r="C55" s="37" t="s">
        <v>49</v>
      </c>
      <c r="D55" s="76"/>
      <c r="E55" s="76"/>
      <c r="F55" s="76"/>
      <c r="G55" s="76"/>
      <c r="H55" s="76"/>
      <c r="I55" s="76"/>
      <c r="J55" s="76"/>
      <c r="K55" s="76"/>
      <c r="L55" s="76"/>
      <c r="M55" s="76"/>
      <c r="N55" s="16"/>
      <c r="O55" s="16"/>
      <c r="P55" s="16"/>
      <c r="Q55" s="16"/>
      <c r="R55" s="16"/>
      <c r="S55" s="76"/>
      <c r="T55" s="76"/>
      <c r="U55" s="76"/>
      <c r="V55" s="77"/>
      <c r="W55" s="80" t="s">
        <v>102</v>
      </c>
      <c r="X55" s="80" t="s">
        <v>102</v>
      </c>
      <c r="Y55" s="80" t="s">
        <v>102</v>
      </c>
      <c r="Z55" s="80" t="s">
        <v>102</v>
      </c>
      <c r="AA55" s="80" t="s">
        <v>102</v>
      </c>
      <c r="AB55" s="80" t="s">
        <v>102</v>
      </c>
      <c r="AC55" s="80" t="s">
        <v>102</v>
      </c>
      <c r="AD55" s="80" t="s">
        <v>102</v>
      </c>
      <c r="AE55" s="80" t="s">
        <v>102</v>
      </c>
      <c r="AF55" s="80" t="s">
        <v>102</v>
      </c>
    </row>
    <row r="56" spans="2:40">
      <c r="B56" s="108" t="s">
        <v>76</v>
      </c>
      <c r="C56" s="37" t="s">
        <v>50</v>
      </c>
      <c r="D56" s="76"/>
      <c r="E56" s="76"/>
      <c r="F56" s="76"/>
      <c r="G56" s="76"/>
      <c r="H56" s="76"/>
      <c r="I56" s="76"/>
      <c r="J56" s="76"/>
      <c r="K56" s="76"/>
      <c r="L56" s="76"/>
      <c r="M56" s="76"/>
      <c r="N56" s="16"/>
      <c r="O56" s="16"/>
      <c r="P56" s="16"/>
      <c r="Q56" s="16"/>
      <c r="R56" s="16"/>
      <c r="S56" s="76"/>
      <c r="T56" s="76"/>
      <c r="U56" s="76"/>
      <c r="V56" s="77"/>
      <c r="W56" s="115" t="s">
        <v>102</v>
      </c>
      <c r="X56" s="103" t="s">
        <v>102</v>
      </c>
      <c r="Y56" s="103" t="s">
        <v>102</v>
      </c>
      <c r="Z56" s="103" t="s">
        <v>102</v>
      </c>
      <c r="AA56" s="103" t="s">
        <v>102</v>
      </c>
      <c r="AB56" s="103" t="s">
        <v>102</v>
      </c>
      <c r="AC56" s="103" t="s">
        <v>102</v>
      </c>
      <c r="AD56" s="103" t="s">
        <v>102</v>
      </c>
      <c r="AE56" s="103" t="s">
        <v>102</v>
      </c>
      <c r="AF56" s="103" t="s">
        <v>102</v>
      </c>
    </row>
    <row r="57" spans="2:40">
      <c r="B57" s="109"/>
      <c r="C57" s="37" t="s">
        <v>51</v>
      </c>
      <c r="D57" s="76"/>
      <c r="E57" s="76"/>
      <c r="F57" s="76"/>
      <c r="G57" s="76"/>
      <c r="H57" s="76"/>
      <c r="I57" s="76"/>
      <c r="J57" s="76"/>
      <c r="K57" s="76"/>
      <c r="L57" s="76"/>
      <c r="M57" s="76"/>
      <c r="N57" s="16"/>
      <c r="O57" s="16"/>
      <c r="P57" s="16"/>
      <c r="Q57" s="16"/>
      <c r="R57" s="16"/>
      <c r="S57" s="76"/>
      <c r="T57" s="76"/>
      <c r="U57" s="76"/>
      <c r="V57" s="77"/>
      <c r="W57" s="111"/>
      <c r="X57" s="104"/>
      <c r="Y57" s="104"/>
      <c r="Z57" s="104"/>
      <c r="AA57" s="104"/>
      <c r="AB57" s="104"/>
      <c r="AC57" s="104"/>
      <c r="AD57" s="104"/>
      <c r="AE57" s="104"/>
      <c r="AF57" s="104"/>
    </row>
    <row r="58" spans="2:40">
      <c r="B58" s="109"/>
      <c r="C58" s="37" t="s">
        <v>52</v>
      </c>
      <c r="D58" s="76"/>
      <c r="E58" s="76"/>
      <c r="F58" s="76"/>
      <c r="G58" s="76"/>
      <c r="H58" s="76"/>
      <c r="I58" s="76"/>
      <c r="J58" s="76"/>
      <c r="K58" s="76"/>
      <c r="L58" s="76"/>
      <c r="M58" s="76"/>
      <c r="N58" s="16"/>
      <c r="O58" s="16"/>
      <c r="P58" s="16"/>
      <c r="Q58" s="16"/>
      <c r="R58" s="16"/>
      <c r="S58" s="76"/>
      <c r="T58" s="76"/>
      <c r="U58" s="76"/>
      <c r="V58" s="77"/>
      <c r="W58" s="111"/>
      <c r="X58" s="104"/>
      <c r="Y58" s="104"/>
      <c r="Z58" s="104"/>
      <c r="AA58" s="104"/>
      <c r="AB58" s="104"/>
      <c r="AC58" s="104"/>
      <c r="AD58" s="104"/>
      <c r="AE58" s="104"/>
      <c r="AF58" s="104"/>
    </row>
    <row r="59" spans="2:40">
      <c r="B59" s="109"/>
      <c r="C59" s="37" t="s">
        <v>53</v>
      </c>
      <c r="D59" s="76"/>
      <c r="E59" s="76"/>
      <c r="F59" s="76"/>
      <c r="G59" s="76"/>
      <c r="H59" s="76"/>
      <c r="I59" s="76"/>
      <c r="J59" s="76"/>
      <c r="K59" s="76"/>
      <c r="L59" s="76"/>
      <c r="M59" s="76"/>
      <c r="N59" s="16"/>
      <c r="O59" s="16"/>
      <c r="P59" s="16"/>
      <c r="Q59" s="16"/>
      <c r="R59" s="16"/>
      <c r="S59" s="76"/>
      <c r="T59" s="76"/>
      <c r="U59" s="76"/>
      <c r="V59" s="77"/>
      <c r="W59" s="111"/>
      <c r="X59" s="104"/>
      <c r="Y59" s="104"/>
      <c r="Z59" s="104"/>
      <c r="AA59" s="104"/>
      <c r="AB59" s="104"/>
      <c r="AC59" s="104"/>
      <c r="AD59" s="104"/>
      <c r="AE59" s="104"/>
      <c r="AF59" s="104"/>
    </row>
    <row r="60" spans="2:40">
      <c r="B60" s="109"/>
      <c r="C60" s="37" t="s">
        <v>54</v>
      </c>
      <c r="D60" s="76"/>
      <c r="E60" s="76"/>
      <c r="F60" s="76"/>
      <c r="G60" s="76"/>
      <c r="H60" s="76"/>
      <c r="I60" s="76"/>
      <c r="J60" s="76"/>
      <c r="K60" s="76"/>
      <c r="L60" s="76"/>
      <c r="M60" s="76"/>
      <c r="N60" s="16"/>
      <c r="O60" s="16"/>
      <c r="P60" s="16"/>
      <c r="Q60" s="16"/>
      <c r="R60" s="16"/>
      <c r="S60" s="76"/>
      <c r="T60" s="76"/>
      <c r="U60" s="76"/>
      <c r="V60" s="77"/>
      <c r="W60" s="111"/>
      <c r="X60" s="104"/>
      <c r="Y60" s="104"/>
      <c r="Z60" s="104"/>
      <c r="AA60" s="104"/>
      <c r="AB60" s="104"/>
      <c r="AC60" s="104"/>
      <c r="AD60" s="104"/>
      <c r="AE60" s="104"/>
      <c r="AF60" s="104"/>
    </row>
    <row r="61" spans="2:40">
      <c r="B61" s="109"/>
      <c r="C61" s="37" t="s">
        <v>55</v>
      </c>
      <c r="D61" s="76"/>
      <c r="E61" s="76"/>
      <c r="F61" s="76"/>
      <c r="G61" s="76"/>
      <c r="H61" s="76"/>
      <c r="I61" s="76"/>
      <c r="J61" s="76"/>
      <c r="K61" s="76"/>
      <c r="L61" s="76"/>
      <c r="M61" s="76"/>
      <c r="N61" s="16"/>
      <c r="O61" s="16"/>
      <c r="P61" s="16"/>
      <c r="Q61" s="16"/>
      <c r="R61" s="16"/>
      <c r="S61" s="76"/>
      <c r="T61" s="76"/>
      <c r="U61" s="76"/>
      <c r="V61" s="77"/>
      <c r="W61" s="112"/>
      <c r="X61" s="105"/>
      <c r="Y61" s="105"/>
      <c r="Z61" s="105"/>
      <c r="AA61" s="105"/>
      <c r="AB61" s="105"/>
      <c r="AC61" s="105"/>
      <c r="AD61" s="105"/>
      <c r="AE61" s="105"/>
      <c r="AF61" s="105"/>
    </row>
    <row r="62" spans="2:40">
      <c r="B62" s="108" t="s">
        <v>75</v>
      </c>
      <c r="C62" s="37" t="s">
        <v>65</v>
      </c>
      <c r="D62" s="76"/>
      <c r="E62" s="76"/>
      <c r="F62" s="54"/>
      <c r="G62" s="54"/>
      <c r="H62" s="54"/>
      <c r="I62" s="54"/>
      <c r="J62" s="54"/>
      <c r="K62" s="54"/>
      <c r="L62" s="54"/>
      <c r="M62" s="54"/>
      <c r="N62" s="16"/>
      <c r="O62" s="16"/>
      <c r="P62" s="16"/>
      <c r="Q62" s="16"/>
      <c r="R62" s="16"/>
      <c r="S62" s="54"/>
      <c r="T62" s="54"/>
      <c r="U62" s="54"/>
      <c r="V62" s="77"/>
      <c r="W62" s="110">
        <f>COUNT(F62:H69)</f>
        <v>0</v>
      </c>
      <c r="X62" s="106">
        <f>SUM(F62:H69)</f>
        <v>0</v>
      </c>
      <c r="Y62" s="107">
        <f>AV19</f>
        <v>2</v>
      </c>
      <c r="Z62" s="100">
        <f>X62/Y62</f>
        <v>0</v>
      </c>
      <c r="AA62" s="100">
        <f>AW19/AI21</f>
        <v>1.3571428571428571E-2</v>
      </c>
      <c r="AB62" s="106">
        <f>COUNT(I62:M69,S62:U69)</f>
        <v>0</v>
      </c>
      <c r="AC62" s="106">
        <f>SUM(I62:M69,S62:U69)</f>
        <v>0</v>
      </c>
      <c r="AD62" s="107">
        <f>AV20</f>
        <v>3</v>
      </c>
      <c r="AE62" s="100">
        <f>AC62/AD62</f>
        <v>0</v>
      </c>
      <c r="AF62" s="100">
        <f>AW20/AI21</f>
        <v>9.6428571428571423E-3</v>
      </c>
    </row>
    <row r="63" spans="2:40">
      <c r="B63" s="109"/>
      <c r="C63" s="37" t="s">
        <v>66</v>
      </c>
      <c r="D63" s="76"/>
      <c r="E63" s="76"/>
      <c r="F63" s="54"/>
      <c r="G63" s="54"/>
      <c r="H63" s="54"/>
      <c r="I63" s="54"/>
      <c r="J63" s="54"/>
      <c r="K63" s="54"/>
      <c r="L63" s="54"/>
      <c r="M63" s="54"/>
      <c r="N63" s="16"/>
      <c r="O63" s="16"/>
      <c r="P63" s="16"/>
      <c r="Q63" s="16"/>
      <c r="R63" s="16"/>
      <c r="S63" s="54"/>
      <c r="T63" s="54"/>
      <c r="U63" s="54"/>
      <c r="V63" s="77"/>
      <c r="W63" s="111"/>
      <c r="X63" s="104"/>
      <c r="Y63" s="104"/>
      <c r="Z63" s="101"/>
      <c r="AA63" s="101"/>
      <c r="AB63" s="104"/>
      <c r="AC63" s="104"/>
      <c r="AD63" s="104"/>
      <c r="AE63" s="101"/>
      <c r="AF63" s="101"/>
    </row>
    <row r="64" spans="2:40">
      <c r="B64" s="109"/>
      <c r="C64" s="37" t="s">
        <v>79</v>
      </c>
      <c r="D64" s="76"/>
      <c r="E64" s="76"/>
      <c r="F64" s="54"/>
      <c r="G64" s="54"/>
      <c r="H64" s="54"/>
      <c r="I64" s="54"/>
      <c r="J64" s="54"/>
      <c r="K64" s="54"/>
      <c r="L64" s="54"/>
      <c r="M64" s="54"/>
      <c r="N64" s="16"/>
      <c r="O64" s="16"/>
      <c r="P64" s="16"/>
      <c r="Q64" s="16"/>
      <c r="R64" s="16"/>
      <c r="S64" s="54"/>
      <c r="T64" s="54"/>
      <c r="U64" s="54"/>
      <c r="V64" s="77"/>
      <c r="W64" s="111"/>
      <c r="X64" s="104"/>
      <c r="Y64" s="104"/>
      <c r="Z64" s="101"/>
      <c r="AA64" s="101"/>
      <c r="AB64" s="104"/>
      <c r="AC64" s="104"/>
      <c r="AD64" s="104"/>
      <c r="AE64" s="101"/>
      <c r="AF64" s="101"/>
    </row>
    <row r="65" spans="2:32">
      <c r="B65" s="109"/>
      <c r="C65" s="37" t="s">
        <v>80</v>
      </c>
      <c r="D65" s="76"/>
      <c r="E65" s="76"/>
      <c r="F65" s="54"/>
      <c r="G65" s="54"/>
      <c r="H65" s="54"/>
      <c r="I65" s="54"/>
      <c r="J65" s="54"/>
      <c r="K65" s="54"/>
      <c r="L65" s="54"/>
      <c r="M65" s="54"/>
      <c r="N65" s="16"/>
      <c r="O65" s="16"/>
      <c r="P65" s="16"/>
      <c r="Q65" s="16"/>
      <c r="R65" s="16"/>
      <c r="S65" s="54"/>
      <c r="T65" s="54"/>
      <c r="U65" s="54"/>
      <c r="V65" s="77"/>
      <c r="W65" s="111"/>
      <c r="X65" s="104"/>
      <c r="Y65" s="104"/>
      <c r="Z65" s="101"/>
      <c r="AA65" s="101"/>
      <c r="AB65" s="104"/>
      <c r="AC65" s="104"/>
      <c r="AD65" s="104"/>
      <c r="AE65" s="101"/>
      <c r="AF65" s="101"/>
    </row>
    <row r="66" spans="2:32">
      <c r="B66" s="109"/>
      <c r="C66" s="37" t="s">
        <v>67</v>
      </c>
      <c r="D66" s="76"/>
      <c r="E66" s="76"/>
      <c r="F66" s="54"/>
      <c r="G66" s="54"/>
      <c r="H66" s="54"/>
      <c r="I66" s="54"/>
      <c r="J66" s="54"/>
      <c r="K66" s="54"/>
      <c r="L66" s="54"/>
      <c r="M66" s="54"/>
      <c r="N66" s="16"/>
      <c r="O66" s="16"/>
      <c r="P66" s="16"/>
      <c r="Q66" s="16"/>
      <c r="R66" s="16"/>
      <c r="S66" s="54"/>
      <c r="T66" s="54"/>
      <c r="U66" s="54"/>
      <c r="V66" s="77"/>
      <c r="W66" s="111"/>
      <c r="X66" s="104"/>
      <c r="Y66" s="104"/>
      <c r="Z66" s="101"/>
      <c r="AA66" s="101"/>
      <c r="AB66" s="104"/>
      <c r="AC66" s="104"/>
      <c r="AD66" s="104"/>
      <c r="AE66" s="101"/>
      <c r="AF66" s="101"/>
    </row>
    <row r="67" spans="2:32">
      <c r="B67" s="109"/>
      <c r="C67" s="37" t="s">
        <v>68</v>
      </c>
      <c r="D67" s="76"/>
      <c r="E67" s="76"/>
      <c r="F67" s="54"/>
      <c r="G67" s="54"/>
      <c r="H67" s="54"/>
      <c r="I67" s="54"/>
      <c r="J67" s="54"/>
      <c r="K67" s="54"/>
      <c r="L67" s="54"/>
      <c r="M67" s="54"/>
      <c r="N67" s="16"/>
      <c r="O67" s="16"/>
      <c r="P67" s="16"/>
      <c r="Q67" s="16"/>
      <c r="R67" s="16"/>
      <c r="S67" s="54"/>
      <c r="T67" s="54"/>
      <c r="U67" s="54"/>
      <c r="V67" s="77"/>
      <c r="W67" s="111"/>
      <c r="X67" s="104"/>
      <c r="Y67" s="104"/>
      <c r="Z67" s="101"/>
      <c r="AA67" s="101"/>
      <c r="AB67" s="104"/>
      <c r="AC67" s="104"/>
      <c r="AD67" s="104"/>
      <c r="AE67" s="101"/>
      <c r="AF67" s="101"/>
    </row>
    <row r="68" spans="2:32">
      <c r="B68" s="109"/>
      <c r="C68" s="37" t="s">
        <v>69</v>
      </c>
      <c r="D68" s="76"/>
      <c r="E68" s="76"/>
      <c r="F68" s="54"/>
      <c r="G68" s="54"/>
      <c r="H68" s="54"/>
      <c r="I68" s="54"/>
      <c r="J68" s="54"/>
      <c r="K68" s="54"/>
      <c r="L68" s="54"/>
      <c r="M68" s="54"/>
      <c r="N68" s="16"/>
      <c r="O68" s="16"/>
      <c r="P68" s="16"/>
      <c r="Q68" s="16"/>
      <c r="R68" s="16"/>
      <c r="S68" s="54"/>
      <c r="T68" s="54"/>
      <c r="U68" s="54"/>
      <c r="V68" s="77"/>
      <c r="W68" s="111"/>
      <c r="X68" s="104"/>
      <c r="Y68" s="104"/>
      <c r="Z68" s="101"/>
      <c r="AA68" s="101"/>
      <c r="AB68" s="104"/>
      <c r="AC68" s="104"/>
      <c r="AD68" s="104"/>
      <c r="AE68" s="101"/>
      <c r="AF68" s="101"/>
    </row>
    <row r="69" spans="2:32">
      <c r="B69" s="109"/>
      <c r="C69" s="37" t="s">
        <v>70</v>
      </c>
      <c r="D69" s="76"/>
      <c r="E69" s="76"/>
      <c r="F69" s="54"/>
      <c r="G69" s="54"/>
      <c r="H69" s="54"/>
      <c r="I69" s="54"/>
      <c r="J69" s="54"/>
      <c r="K69" s="54"/>
      <c r="L69" s="54"/>
      <c r="M69" s="54"/>
      <c r="N69" s="16"/>
      <c r="O69" s="16"/>
      <c r="P69" s="16"/>
      <c r="Q69" s="16"/>
      <c r="R69" s="16"/>
      <c r="S69" s="54"/>
      <c r="T69" s="54"/>
      <c r="U69" s="54"/>
      <c r="V69" s="77"/>
      <c r="W69" s="112"/>
      <c r="X69" s="105"/>
      <c r="Y69" s="105"/>
      <c r="Z69" s="102"/>
      <c r="AA69" s="102"/>
      <c r="AB69" s="105"/>
      <c r="AC69" s="105"/>
      <c r="AD69" s="105"/>
      <c r="AE69" s="102"/>
      <c r="AF69" s="102"/>
    </row>
    <row r="70" spans="2:32" ht="30" thickBot="1">
      <c r="B70" s="14" t="s">
        <v>77</v>
      </c>
      <c r="C70" s="41" t="s">
        <v>27</v>
      </c>
      <c r="D70" s="18"/>
      <c r="E70" s="18"/>
      <c r="F70" s="18"/>
      <c r="G70" s="18"/>
      <c r="H70" s="18"/>
      <c r="I70" s="18"/>
      <c r="J70" s="18"/>
      <c r="K70" s="18"/>
      <c r="L70" s="18"/>
      <c r="M70" s="18"/>
      <c r="N70" s="18"/>
      <c r="O70" s="18"/>
      <c r="P70" s="18"/>
      <c r="Q70" s="78"/>
      <c r="R70" s="18"/>
      <c r="S70" s="18"/>
      <c r="T70" s="18"/>
      <c r="U70" s="18"/>
      <c r="V70" s="51"/>
      <c r="W70" s="79" t="s">
        <v>102</v>
      </c>
      <c r="X70" s="79" t="s">
        <v>102</v>
      </c>
      <c r="Y70" s="79" t="s">
        <v>102</v>
      </c>
      <c r="Z70" s="79" t="s">
        <v>102</v>
      </c>
      <c r="AA70" s="79" t="s">
        <v>102</v>
      </c>
      <c r="AB70" s="79" t="s">
        <v>102</v>
      </c>
      <c r="AC70" s="79" t="s">
        <v>102</v>
      </c>
      <c r="AD70" s="79" t="s">
        <v>102</v>
      </c>
      <c r="AE70" s="79" t="s">
        <v>102</v>
      </c>
      <c r="AF70" s="79" t="s">
        <v>102</v>
      </c>
    </row>
    <row r="71" spans="2:32" ht="13.2" hidden="1" customHeight="1">
      <c r="C71" s="44" t="s">
        <v>32</v>
      </c>
      <c r="D71" s="45">
        <f>SUM(D17:D70)</f>
        <v>0</v>
      </c>
      <c r="E71" s="45">
        <f t="shared" ref="E71:V71" si="7">SUM(E17:E70)</f>
        <v>0</v>
      </c>
      <c r="F71" s="45">
        <f t="shared" si="7"/>
        <v>0</v>
      </c>
      <c r="G71" s="45">
        <f t="shared" si="7"/>
        <v>0</v>
      </c>
      <c r="H71" s="45">
        <f t="shared" si="7"/>
        <v>0</v>
      </c>
      <c r="I71" s="45">
        <f t="shared" si="7"/>
        <v>0</v>
      </c>
      <c r="J71" s="45">
        <f t="shared" si="7"/>
        <v>0</v>
      </c>
      <c r="K71" s="45">
        <f t="shared" si="7"/>
        <v>0</v>
      </c>
      <c r="L71" s="45">
        <f t="shared" si="7"/>
        <v>0</v>
      </c>
      <c r="M71" s="45">
        <f t="shared" si="7"/>
        <v>0</v>
      </c>
      <c r="N71" s="45">
        <f t="shared" si="7"/>
        <v>0</v>
      </c>
      <c r="O71" s="45">
        <f t="shared" si="7"/>
        <v>0</v>
      </c>
      <c r="P71" s="45">
        <f t="shared" si="7"/>
        <v>0</v>
      </c>
      <c r="Q71" s="45">
        <f t="shared" si="7"/>
        <v>0</v>
      </c>
      <c r="R71" s="45">
        <f t="shared" si="7"/>
        <v>0</v>
      </c>
      <c r="S71" s="45">
        <f t="shared" si="7"/>
        <v>0</v>
      </c>
      <c r="T71" s="45">
        <f t="shared" si="7"/>
        <v>0</v>
      </c>
      <c r="U71" s="45">
        <f t="shared" si="7"/>
        <v>0</v>
      </c>
      <c r="V71" s="46">
        <f t="shared" si="7"/>
        <v>0</v>
      </c>
      <c r="W71" s="8"/>
      <c r="X71" s="8"/>
      <c r="Y71" s="8"/>
      <c r="Z71" s="8"/>
      <c r="AA71" s="8"/>
      <c r="AB71" s="8"/>
      <c r="AC71" s="8"/>
      <c r="AD71" s="8"/>
      <c r="AE71" s="8"/>
      <c r="AF71" s="8"/>
    </row>
    <row r="72" spans="2:32" ht="13.2" hidden="1" customHeight="1">
      <c r="C72" s="6" t="s">
        <v>64</v>
      </c>
      <c r="D72" s="5">
        <v>53</v>
      </c>
      <c r="E72" s="5">
        <v>53</v>
      </c>
      <c r="F72" s="5">
        <v>53</v>
      </c>
      <c r="G72" s="5">
        <v>53</v>
      </c>
      <c r="H72" s="5">
        <v>53</v>
      </c>
      <c r="I72" s="5">
        <v>47</v>
      </c>
      <c r="J72" s="5">
        <v>47</v>
      </c>
      <c r="K72" s="5">
        <v>47</v>
      </c>
      <c r="L72" s="5">
        <v>47</v>
      </c>
      <c r="M72" s="5">
        <v>47</v>
      </c>
      <c r="N72" s="5">
        <v>1</v>
      </c>
      <c r="O72" s="5">
        <v>1</v>
      </c>
      <c r="P72" s="5">
        <v>1</v>
      </c>
      <c r="Q72" s="5">
        <v>2</v>
      </c>
      <c r="R72" s="5">
        <v>1</v>
      </c>
      <c r="S72" s="5">
        <v>53</v>
      </c>
      <c r="T72" s="5">
        <v>53</v>
      </c>
      <c r="U72" s="5">
        <v>53</v>
      </c>
      <c r="V72" s="9">
        <v>53</v>
      </c>
    </row>
    <row r="73" spans="2:32" ht="13.8" hidden="1" customHeight="1" thickBot="1">
      <c r="C73" s="47" t="s">
        <v>63</v>
      </c>
      <c r="D73" s="7">
        <f>D71/D72</f>
        <v>0</v>
      </c>
      <c r="E73" s="7">
        <f t="shared" ref="E73:V73" si="8">E71/E72</f>
        <v>0</v>
      </c>
      <c r="F73" s="7">
        <f t="shared" si="8"/>
        <v>0</v>
      </c>
      <c r="G73" s="7">
        <f t="shared" si="8"/>
        <v>0</v>
      </c>
      <c r="H73" s="7">
        <f t="shared" si="8"/>
        <v>0</v>
      </c>
      <c r="I73" s="7">
        <f t="shared" si="8"/>
        <v>0</v>
      </c>
      <c r="J73" s="7">
        <f t="shared" si="8"/>
        <v>0</v>
      </c>
      <c r="K73" s="7">
        <f t="shared" si="8"/>
        <v>0</v>
      </c>
      <c r="L73" s="7">
        <f t="shared" si="8"/>
        <v>0</v>
      </c>
      <c r="M73" s="7">
        <f t="shared" si="8"/>
        <v>0</v>
      </c>
      <c r="N73" s="7">
        <f t="shared" si="8"/>
        <v>0</v>
      </c>
      <c r="O73" s="7">
        <f t="shared" si="8"/>
        <v>0</v>
      </c>
      <c r="P73" s="7">
        <f t="shared" si="8"/>
        <v>0</v>
      </c>
      <c r="Q73" s="7">
        <f t="shared" si="8"/>
        <v>0</v>
      </c>
      <c r="R73" s="7">
        <f t="shared" si="8"/>
        <v>0</v>
      </c>
      <c r="S73" s="7">
        <f t="shared" si="8"/>
        <v>0</v>
      </c>
      <c r="T73" s="7">
        <f t="shared" si="8"/>
        <v>0</v>
      </c>
      <c r="U73" s="7">
        <f t="shared" si="8"/>
        <v>0</v>
      </c>
      <c r="V73" s="10">
        <f t="shared" si="8"/>
        <v>0</v>
      </c>
    </row>
    <row r="74" spans="2:32" ht="13.2" hidden="1" customHeight="1">
      <c r="B74" s="27"/>
      <c r="C74" s="11" t="s">
        <v>34</v>
      </c>
      <c r="D74" s="42">
        <v>718</v>
      </c>
      <c r="E74" s="43"/>
      <c r="F74" s="20"/>
      <c r="G74" s="20"/>
      <c r="H74" s="20"/>
      <c r="I74" s="20"/>
      <c r="J74" s="20"/>
      <c r="K74" s="20"/>
      <c r="L74" s="20"/>
      <c r="M74" s="20"/>
      <c r="N74" s="20"/>
      <c r="O74" s="20"/>
      <c r="P74" s="20"/>
      <c r="Q74" s="20"/>
      <c r="R74" s="20"/>
      <c r="S74" s="20"/>
      <c r="T74" s="20"/>
      <c r="U74" s="20"/>
      <c r="V74" s="20"/>
    </row>
    <row r="75" spans="2:32" ht="13.8" thickBot="1">
      <c r="E75" s="20"/>
      <c r="F75" s="3"/>
      <c r="G75" s="3"/>
      <c r="H75" s="3"/>
      <c r="I75" s="3"/>
      <c r="J75" s="3"/>
      <c r="K75" s="3"/>
      <c r="L75" s="3"/>
      <c r="M75" s="3"/>
      <c r="N75" s="3"/>
      <c r="O75" s="3"/>
      <c r="P75" s="3"/>
      <c r="Q75" s="3"/>
      <c r="R75" s="3"/>
      <c r="S75" s="3"/>
      <c r="T75" s="3"/>
      <c r="U75" s="3"/>
      <c r="V75" s="3"/>
    </row>
    <row r="76" spans="2:32" ht="18" thickBot="1">
      <c r="C76" s="31" t="s">
        <v>121</v>
      </c>
      <c r="D76" s="32">
        <f>'Calculation - Office'!D76</f>
        <v>0</v>
      </c>
      <c r="E76" s="3"/>
      <c r="F76" s="3"/>
      <c r="G76" s="3"/>
      <c r="H76" s="3"/>
      <c r="I76" s="3"/>
      <c r="J76" s="3"/>
      <c r="K76" s="3"/>
      <c r="L76" s="3"/>
      <c r="M76" s="3"/>
      <c r="N76" s="3"/>
      <c r="O76" s="3"/>
      <c r="P76" s="3"/>
      <c r="Q76" s="3"/>
      <c r="R76" s="3"/>
      <c r="S76" s="3"/>
      <c r="T76" s="3"/>
      <c r="U76" s="3"/>
      <c r="V76" s="3"/>
    </row>
    <row r="77" spans="2:32" ht="13.8" thickBot="1">
      <c r="E77" s="3"/>
      <c r="F77" s="3"/>
      <c r="G77" s="3"/>
      <c r="H77" s="3"/>
      <c r="I77" s="3"/>
      <c r="J77" s="3"/>
      <c r="K77" s="3"/>
      <c r="L77" s="3"/>
      <c r="M77" s="3"/>
      <c r="N77" s="3"/>
      <c r="O77" s="3"/>
      <c r="P77" s="3"/>
      <c r="Q77" s="3"/>
      <c r="R77" s="3"/>
      <c r="S77" s="3"/>
      <c r="T77" s="3"/>
      <c r="U77" s="3"/>
      <c r="V77" s="3"/>
    </row>
    <row r="78" spans="2:32" ht="13.8">
      <c r="C78" s="88" t="s">
        <v>110</v>
      </c>
      <c r="D78" s="89"/>
      <c r="E78" s="89"/>
      <c r="F78" s="89"/>
      <c r="G78" s="89"/>
      <c r="H78" s="89"/>
      <c r="I78" s="89"/>
      <c r="J78" s="89"/>
      <c r="K78" s="89"/>
      <c r="L78" s="90"/>
      <c r="M78" s="3"/>
      <c r="N78" s="3"/>
      <c r="O78" s="3"/>
      <c r="P78" s="3"/>
      <c r="Q78" s="3"/>
      <c r="R78" s="3"/>
      <c r="S78" s="3"/>
      <c r="T78" s="3"/>
      <c r="U78" s="3"/>
      <c r="V78" s="3"/>
    </row>
    <row r="79" spans="2:32">
      <c r="C79" s="124" t="s">
        <v>118</v>
      </c>
      <c r="D79" s="125"/>
      <c r="E79" s="125"/>
      <c r="F79" s="125"/>
      <c r="G79" s="125"/>
      <c r="H79" s="125"/>
      <c r="I79" s="125"/>
      <c r="J79" s="125"/>
      <c r="K79" s="125"/>
      <c r="L79" s="126"/>
      <c r="M79" s="3"/>
      <c r="N79" s="3"/>
      <c r="O79" s="3"/>
      <c r="P79" s="3"/>
      <c r="Q79" s="3"/>
      <c r="R79" s="3"/>
      <c r="S79" s="3"/>
      <c r="T79" s="3"/>
      <c r="U79" s="3"/>
      <c r="V79" s="3"/>
    </row>
    <row r="80" spans="2:32">
      <c r="C80" s="124"/>
      <c r="D80" s="125"/>
      <c r="E80" s="125"/>
      <c r="F80" s="125"/>
      <c r="G80" s="125"/>
      <c r="H80" s="125"/>
      <c r="I80" s="125"/>
      <c r="J80" s="125"/>
      <c r="K80" s="125"/>
      <c r="L80" s="126"/>
      <c r="M80" s="3"/>
      <c r="N80" s="3"/>
      <c r="O80" s="3"/>
      <c r="P80" s="3"/>
      <c r="Q80" s="3"/>
      <c r="R80" s="3"/>
      <c r="S80" s="3"/>
      <c r="T80" s="3"/>
      <c r="U80" s="3"/>
      <c r="V80" s="3"/>
    </row>
    <row r="81" spans="3:22">
      <c r="C81" s="124"/>
      <c r="D81" s="125"/>
      <c r="E81" s="125"/>
      <c r="F81" s="125"/>
      <c r="G81" s="125"/>
      <c r="H81" s="125"/>
      <c r="I81" s="125"/>
      <c r="J81" s="125"/>
      <c r="K81" s="125"/>
      <c r="L81" s="126"/>
      <c r="M81" s="3"/>
      <c r="N81" s="3"/>
      <c r="O81" s="3"/>
      <c r="P81" s="3"/>
      <c r="Q81" s="3"/>
      <c r="R81" s="3"/>
      <c r="S81" s="3"/>
      <c r="T81" s="3"/>
      <c r="U81" s="3"/>
      <c r="V81" s="3"/>
    </row>
    <row r="82" spans="3:22">
      <c r="C82" s="124"/>
      <c r="D82" s="125"/>
      <c r="E82" s="125"/>
      <c r="F82" s="125"/>
      <c r="G82" s="125"/>
      <c r="H82" s="125"/>
      <c r="I82" s="125"/>
      <c r="J82" s="125"/>
      <c r="K82" s="125"/>
      <c r="L82" s="126"/>
    </row>
    <row r="83" spans="3:22">
      <c r="C83" s="124"/>
      <c r="D83" s="125"/>
      <c r="E83" s="125"/>
      <c r="F83" s="125"/>
      <c r="G83" s="125"/>
      <c r="H83" s="125"/>
      <c r="I83" s="125"/>
      <c r="J83" s="125"/>
      <c r="K83" s="125"/>
      <c r="L83" s="126"/>
    </row>
    <row r="84" spans="3:22">
      <c r="C84" s="124"/>
      <c r="D84" s="125"/>
      <c r="E84" s="125"/>
      <c r="F84" s="125"/>
      <c r="G84" s="125"/>
      <c r="H84" s="125"/>
      <c r="I84" s="125"/>
      <c r="J84" s="125"/>
      <c r="K84" s="125"/>
      <c r="L84" s="126"/>
    </row>
    <row r="85" spans="3:22">
      <c r="C85" s="124"/>
      <c r="D85" s="125"/>
      <c r="E85" s="125"/>
      <c r="F85" s="125"/>
      <c r="G85" s="125"/>
      <c r="H85" s="125"/>
      <c r="I85" s="125"/>
      <c r="J85" s="125"/>
      <c r="K85" s="125"/>
      <c r="L85" s="126"/>
    </row>
    <row r="86" spans="3:22" ht="13.8" thickBot="1">
      <c r="C86" s="127"/>
      <c r="D86" s="128"/>
      <c r="E86" s="128"/>
      <c r="F86" s="128"/>
      <c r="G86" s="128"/>
      <c r="H86" s="128"/>
      <c r="I86" s="128"/>
      <c r="J86" s="128"/>
      <c r="K86" s="128"/>
      <c r="L86" s="129"/>
    </row>
  </sheetData>
  <mergeCells count="102">
    <mergeCell ref="Z17:Z22"/>
    <mergeCell ref="B23:B27"/>
    <mergeCell ref="W23:W27"/>
    <mergeCell ref="X23:X27"/>
    <mergeCell ref="Y23:Y27"/>
    <mergeCell ref="Z23:Z27"/>
    <mergeCell ref="B28:B38"/>
    <mergeCell ref="W28:W31"/>
    <mergeCell ref="X28:X31"/>
    <mergeCell ref="Y28:Y31"/>
    <mergeCell ref="Z28:Z31"/>
    <mergeCell ref="W32:W33"/>
    <mergeCell ref="X32:X33"/>
    <mergeCell ref="Y32:Y33"/>
    <mergeCell ref="Z34:Z35"/>
    <mergeCell ref="Z32:Z33"/>
    <mergeCell ref="C79:L86"/>
    <mergeCell ref="D4:E4"/>
    <mergeCell ref="D6:E6"/>
    <mergeCell ref="D7:E7"/>
    <mergeCell ref="D40:M40"/>
    <mergeCell ref="B17:B22"/>
    <mergeCell ref="W17:W22"/>
    <mergeCell ref="X17:X22"/>
    <mergeCell ref="Y17:Y22"/>
    <mergeCell ref="W34:W35"/>
    <mergeCell ref="X34:X35"/>
    <mergeCell ref="Y34:Y35"/>
    <mergeCell ref="X56:X61"/>
    <mergeCell ref="Y56:Y61"/>
    <mergeCell ref="AB17:AB22"/>
    <mergeCell ref="AC17:AC22"/>
    <mergeCell ref="AD17:AD22"/>
    <mergeCell ref="AE17:AE22"/>
    <mergeCell ref="AF17:AF22"/>
    <mergeCell ref="AA28:AA31"/>
    <mergeCell ref="AA23:AA27"/>
    <mergeCell ref="AB23:AB27"/>
    <mergeCell ref="AC23:AC27"/>
    <mergeCell ref="AD23:AD27"/>
    <mergeCell ref="AA17:AA22"/>
    <mergeCell ref="AF28:AF31"/>
    <mergeCell ref="AB28:AB31"/>
    <mergeCell ref="AC28:AC31"/>
    <mergeCell ref="AD28:AD31"/>
    <mergeCell ref="AE28:AE31"/>
    <mergeCell ref="AF32:AF33"/>
    <mergeCell ref="AF34:AF35"/>
    <mergeCell ref="AB34:AB35"/>
    <mergeCell ref="AC34:AC35"/>
    <mergeCell ref="AD34:AD35"/>
    <mergeCell ref="AE34:AE35"/>
    <mergeCell ref="AA32:AA33"/>
    <mergeCell ref="AE23:AE27"/>
    <mergeCell ref="AF23:AF27"/>
    <mergeCell ref="AF41:AF54"/>
    <mergeCell ref="AB36:AB38"/>
    <mergeCell ref="AC36:AC38"/>
    <mergeCell ref="AD36:AD38"/>
    <mergeCell ref="AE36:AE38"/>
    <mergeCell ref="AF36:AF38"/>
    <mergeCell ref="W36:W38"/>
    <mergeCell ref="X36:X38"/>
    <mergeCell ref="Y36:Y38"/>
    <mergeCell ref="Z36:Z38"/>
    <mergeCell ref="AA36:AA38"/>
    <mergeCell ref="Z56:Z61"/>
    <mergeCell ref="B40:B54"/>
    <mergeCell ref="W41:W54"/>
    <mergeCell ref="X41:X54"/>
    <mergeCell ref="Y41:Y54"/>
    <mergeCell ref="Z41:Z54"/>
    <mergeCell ref="AE41:AE54"/>
    <mergeCell ref="D5:E5"/>
    <mergeCell ref="B62:B69"/>
    <mergeCell ref="W62:W69"/>
    <mergeCell ref="X62:X69"/>
    <mergeCell ref="Y62:Y69"/>
    <mergeCell ref="Z62:Z69"/>
    <mergeCell ref="AA41:AA54"/>
    <mergeCell ref="AB41:AB54"/>
    <mergeCell ref="AC41:AC54"/>
    <mergeCell ref="AD41:AD54"/>
    <mergeCell ref="B56:B61"/>
    <mergeCell ref="W56:W61"/>
    <mergeCell ref="AA34:AA35"/>
    <mergeCell ref="AB32:AB33"/>
    <mergeCell ref="AC32:AC33"/>
    <mergeCell ref="AD32:AD33"/>
    <mergeCell ref="AE32:AE33"/>
    <mergeCell ref="AF62:AF69"/>
    <mergeCell ref="AB56:AB61"/>
    <mergeCell ref="AC56:AC61"/>
    <mergeCell ref="AD56:AD61"/>
    <mergeCell ref="AE56:AE61"/>
    <mergeCell ref="AF56:AF61"/>
    <mergeCell ref="AA62:AA69"/>
    <mergeCell ref="AB62:AB69"/>
    <mergeCell ref="AC62:AC69"/>
    <mergeCell ref="AD62:AD69"/>
    <mergeCell ref="AE62:AE69"/>
    <mergeCell ref="AA56:AA61"/>
  </mergeCells>
  <dataValidations count="1">
    <dataValidation type="list" allowBlank="1" showInputMessage="1" showErrorMessage="1" sqref="D17:E39 Q70 N40:P40 Q39 R18:V18 S17:V17 S19:V39 S41:V69 D41:M69 F17:H22 F23:M39" xr:uid="{447E64FB-EDE1-4848-B819-D57A3A6787ED}">
      <formula1>$D$12:$D$13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BE5FC-DD60-489B-99C1-0B1E8EEEF678}">
  <dimension ref="B2:AW81"/>
  <sheetViews>
    <sheetView zoomScale="70" zoomScaleNormal="70" workbookViewId="0">
      <selection activeCell="C55" sqref="C55"/>
    </sheetView>
  </sheetViews>
  <sheetFormatPr defaultColWidth="9.109375" defaultRowHeight="13.2"/>
  <cols>
    <col min="1" max="1" width="2.6640625" customWidth="1"/>
    <col min="3" max="3" width="68.5546875" customWidth="1"/>
    <col min="4" max="22" width="10.77734375" style="2" customWidth="1"/>
    <col min="23" max="32" width="10.6640625" hidden="1" customWidth="1"/>
    <col min="33" max="35" width="9.109375" hidden="1" customWidth="1"/>
    <col min="36" max="36" width="18.21875" hidden="1" customWidth="1"/>
    <col min="37" max="37" width="17.6640625" hidden="1" customWidth="1"/>
    <col min="38" max="38" width="18.21875" hidden="1" customWidth="1"/>
    <col min="39" max="39" width="18.6640625" hidden="1" customWidth="1"/>
    <col min="40" max="40" width="18.21875" hidden="1" customWidth="1"/>
    <col min="41" max="41" width="18.6640625" hidden="1" customWidth="1"/>
    <col min="42" max="42" width="18.21875" hidden="1" customWidth="1"/>
    <col min="43" max="43" width="18.6640625" hidden="1" customWidth="1"/>
    <col min="44" max="44" width="18.21875" hidden="1" customWidth="1"/>
    <col min="45" max="45" width="18.6640625" hidden="1" customWidth="1"/>
    <col min="46" max="46" width="18.21875" hidden="1" customWidth="1"/>
    <col min="47" max="47" width="18.6640625" hidden="1" customWidth="1"/>
    <col min="48" max="48" width="18.21875" hidden="1" customWidth="1"/>
    <col min="49" max="49" width="18.6640625" hidden="1" customWidth="1"/>
  </cols>
  <sheetData>
    <row r="2" spans="3:32" ht="28.2">
      <c r="C2" s="19" t="str">
        <f>'Input Sheet - Office'!C2</f>
        <v>UKGBC Embodied Carbon Scope Assessment - Offices</v>
      </c>
    </row>
    <row r="3" spans="3:32" ht="13.8" thickBot="1">
      <c r="C3" s="4"/>
    </row>
    <row r="4" spans="3:32" ht="13.2" customHeight="1">
      <c r="C4" s="66" t="s">
        <v>114</v>
      </c>
      <c r="D4" s="72">
        <f>'Input Sheet - Office'!D4</f>
        <v>0</v>
      </c>
      <c r="E4" s="73"/>
    </row>
    <row r="5" spans="3:32" ht="13.2" customHeight="1">
      <c r="C5" s="67" t="s">
        <v>115</v>
      </c>
      <c r="D5" s="68">
        <f>'Input Sheet - Office'!D5</f>
        <v>0</v>
      </c>
      <c r="E5" s="69"/>
    </row>
    <row r="6" spans="3:32" ht="13.2" customHeight="1">
      <c r="C6" s="67" t="s">
        <v>112</v>
      </c>
      <c r="D6" s="68">
        <f>'Input Sheet - Office'!D6</f>
        <v>0</v>
      </c>
      <c r="E6" s="69"/>
    </row>
    <row r="7" spans="3:32" ht="13.2" customHeight="1" thickBot="1">
      <c r="C7" s="60" t="s">
        <v>113</v>
      </c>
      <c r="D7" s="64">
        <f>'Input Sheet - Office'!D7</f>
        <v>0</v>
      </c>
      <c r="E7" s="65"/>
    </row>
    <row r="8" spans="3:32" ht="13.2" customHeight="1">
      <c r="C8" s="70"/>
      <c r="D8" s="71"/>
      <c r="E8" s="71"/>
      <c r="H8" s="92" t="s">
        <v>119</v>
      </c>
      <c r="I8" s="91"/>
      <c r="J8" s="91"/>
    </row>
    <row r="9" spans="3:32" ht="16.2" thickBot="1">
      <c r="C9" s="12" t="s">
        <v>28</v>
      </c>
      <c r="D9" s="1"/>
      <c r="E9" s="1"/>
      <c r="F9" s="1"/>
      <c r="G9" s="1"/>
    </row>
    <row r="10" spans="3:32">
      <c r="C10" s="66" t="s">
        <v>111</v>
      </c>
      <c r="D10" s="36"/>
      <c r="E10" s="26"/>
      <c r="F10" s="1"/>
      <c r="G10" s="1"/>
    </row>
    <row r="11" spans="3:32">
      <c r="C11" s="67" t="s">
        <v>109</v>
      </c>
      <c r="D11" s="75"/>
      <c r="E11" s="26"/>
      <c r="F11" s="1"/>
      <c r="G11" s="1"/>
    </row>
    <row r="12" spans="3:32">
      <c r="C12" s="67" t="s">
        <v>117</v>
      </c>
      <c r="D12" s="74" t="s">
        <v>107</v>
      </c>
      <c r="E12" s="24"/>
      <c r="F12" s="1"/>
      <c r="G12" s="1"/>
    </row>
    <row r="13" spans="3:32" ht="13.8" thickBot="1">
      <c r="C13" s="60" t="s">
        <v>116</v>
      </c>
      <c r="D13" s="61" t="s">
        <v>108</v>
      </c>
      <c r="E13" s="24"/>
      <c r="G13" s="4"/>
    </row>
    <row r="14" spans="3:32">
      <c r="E14" s="24"/>
    </row>
    <row r="15" spans="3:32" ht="13.8" thickBot="1">
      <c r="Y15" t="s">
        <v>104</v>
      </c>
      <c r="AD15" t="s">
        <v>104</v>
      </c>
    </row>
    <row r="16" spans="3:32" ht="79.8" thickBot="1">
      <c r="C16" s="21" t="s">
        <v>0</v>
      </c>
      <c r="D16" s="22" t="s">
        <v>1</v>
      </c>
      <c r="E16" s="22" t="s">
        <v>88</v>
      </c>
      <c r="F16" s="22" t="s">
        <v>2</v>
      </c>
      <c r="G16" s="22" t="s">
        <v>3</v>
      </c>
      <c r="H16" s="22" t="s">
        <v>4</v>
      </c>
      <c r="I16" s="22" t="s">
        <v>5</v>
      </c>
      <c r="J16" s="22" t="s">
        <v>6</v>
      </c>
      <c r="K16" s="22" t="s">
        <v>7</v>
      </c>
      <c r="L16" s="22" t="s">
        <v>8</v>
      </c>
      <c r="M16" s="22" t="s">
        <v>9</v>
      </c>
      <c r="N16" s="22" t="s">
        <v>10</v>
      </c>
      <c r="O16" s="22" t="s">
        <v>11</v>
      </c>
      <c r="P16" s="22" t="s">
        <v>12</v>
      </c>
      <c r="Q16" s="22" t="s">
        <v>87</v>
      </c>
      <c r="R16" s="22" t="s">
        <v>13</v>
      </c>
      <c r="S16" s="22" t="s">
        <v>14</v>
      </c>
      <c r="T16" s="22" t="s">
        <v>15</v>
      </c>
      <c r="U16" s="22" t="s">
        <v>16</v>
      </c>
      <c r="V16" s="23" t="s">
        <v>17</v>
      </c>
      <c r="W16" s="48" t="s">
        <v>95</v>
      </c>
      <c r="X16" s="48" t="s">
        <v>91</v>
      </c>
      <c r="Y16" s="48" t="s">
        <v>90</v>
      </c>
      <c r="Z16" s="48" t="s">
        <v>89</v>
      </c>
      <c r="AA16" s="48" t="s">
        <v>105</v>
      </c>
      <c r="AB16" s="48" t="s">
        <v>96</v>
      </c>
      <c r="AC16" s="48" t="s">
        <v>92</v>
      </c>
      <c r="AD16" s="48" t="s">
        <v>93</v>
      </c>
      <c r="AE16" s="48" t="s">
        <v>94</v>
      </c>
      <c r="AF16" s="48" t="s">
        <v>105</v>
      </c>
    </row>
    <row r="17" spans="2:49">
      <c r="B17" s="137" t="s">
        <v>72</v>
      </c>
      <c r="C17" s="33" t="s">
        <v>62</v>
      </c>
      <c r="D17" s="34"/>
      <c r="E17" s="34"/>
      <c r="F17" s="34"/>
      <c r="G17" s="34"/>
      <c r="H17" s="34"/>
      <c r="I17" s="35"/>
      <c r="J17" s="35"/>
      <c r="K17" s="35"/>
      <c r="L17" s="35"/>
      <c r="M17" s="35"/>
      <c r="N17" s="35"/>
      <c r="O17" s="35"/>
      <c r="P17" s="35"/>
      <c r="Q17" s="35"/>
      <c r="R17" s="35"/>
      <c r="S17" s="34"/>
      <c r="T17" s="34"/>
      <c r="U17" s="34"/>
      <c r="V17" s="36"/>
      <c r="W17" s="122" t="s">
        <v>102</v>
      </c>
      <c r="X17" s="122" t="s">
        <v>102</v>
      </c>
      <c r="Y17" s="122" t="s">
        <v>102</v>
      </c>
      <c r="Z17" s="122" t="s">
        <v>102</v>
      </c>
      <c r="AA17" s="122" t="s">
        <v>102</v>
      </c>
      <c r="AB17" s="122" t="s">
        <v>102</v>
      </c>
      <c r="AC17" s="122" t="s">
        <v>102</v>
      </c>
      <c r="AD17" s="122" t="s">
        <v>102</v>
      </c>
      <c r="AE17" s="122" t="s">
        <v>102</v>
      </c>
      <c r="AF17" s="122" t="s">
        <v>102</v>
      </c>
      <c r="AJ17" s="83" t="str">
        <f>'Master Copy - Office'!AJ17</f>
        <v>% GLA Benchmarks</v>
      </c>
      <c r="AL17" s="83" t="str">
        <f>'Master Copy - Office'!AL17</f>
        <v>% GLA Benchmarks</v>
      </c>
      <c r="AN17" s="83" t="str">
        <f>'Master Copy - Office'!AN17</f>
        <v>% GLA Benchmarks</v>
      </c>
      <c r="AP17" s="83" t="str">
        <f>'Master Copy - Office'!AP17</f>
        <v>% GLA Benchmarks</v>
      </c>
      <c r="AR17" s="83" t="str">
        <f>'Master Copy - Office'!AR17</f>
        <v>% GLA Benchmarks</v>
      </c>
      <c r="AT17" s="83" t="str">
        <f>'Master Copy - Office'!AT17</f>
        <v>% GLA Benchmarks</v>
      </c>
      <c r="AV17" s="83" t="str">
        <f>'Master Copy - Office'!AV17</f>
        <v>% GLA Benchmarks</v>
      </c>
    </row>
    <row r="18" spans="2:49">
      <c r="B18" s="138"/>
      <c r="C18" s="37" t="s">
        <v>61</v>
      </c>
      <c r="D18" s="15"/>
      <c r="E18" s="15"/>
      <c r="F18" s="15"/>
      <c r="G18" s="15"/>
      <c r="H18" s="15"/>
      <c r="I18" s="16"/>
      <c r="J18" s="16"/>
      <c r="K18" s="16"/>
      <c r="L18" s="16"/>
      <c r="M18" s="16"/>
      <c r="N18" s="16"/>
      <c r="O18" s="16"/>
      <c r="P18" s="16"/>
      <c r="Q18" s="16"/>
      <c r="R18" s="15"/>
      <c r="S18" s="15"/>
      <c r="T18" s="15"/>
      <c r="U18" s="15"/>
      <c r="V18" s="38"/>
      <c r="W18" s="104"/>
      <c r="X18" s="104"/>
      <c r="Y18" s="104"/>
      <c r="Z18" s="104"/>
      <c r="AA18" s="104"/>
      <c r="AB18" s="104"/>
      <c r="AC18" s="104"/>
      <c r="AD18" s="104"/>
      <c r="AE18" s="104"/>
      <c r="AF18" s="104"/>
      <c r="AI18" s="83" t="str">
        <f>'Master Copy - Office'!AI18</f>
        <v>Minimum</v>
      </c>
      <c r="AJ18" s="83" t="s">
        <v>81</v>
      </c>
      <c r="AK18" s="83" t="s">
        <v>81</v>
      </c>
      <c r="AL18" s="83" t="s">
        <v>71</v>
      </c>
      <c r="AM18" s="83" t="s">
        <v>71</v>
      </c>
      <c r="AN18" s="83" t="str">
        <f>'Master Copy - Office'!AN18</f>
        <v>Façade</v>
      </c>
      <c r="AO18" s="83" t="str">
        <f>'Master Copy - Office'!AO18</f>
        <v>Façade</v>
      </c>
      <c r="AP18" s="83" t="str">
        <f>'Master Copy - Office'!AP18</f>
        <v>Finishes</v>
      </c>
      <c r="AQ18" s="83" t="str">
        <f>'Master Copy - Office'!AQ18</f>
        <v>Finishes</v>
      </c>
      <c r="AR18" s="83" t="str">
        <f>'Master Copy - Office'!AR18</f>
        <v>FF&amp;E</v>
      </c>
      <c r="AS18" s="83" t="str">
        <f>'Master Copy - Office'!AS18</f>
        <v>FF&amp;E</v>
      </c>
      <c r="AT18" s="83" t="str">
        <f>'Master Copy - Office'!AT18</f>
        <v>Services</v>
      </c>
      <c r="AU18" s="83" t="str">
        <f>'Master Copy - Office'!AU18</f>
        <v>Services</v>
      </c>
      <c r="AV18" s="83" t="str">
        <f>'Master Copy - Office'!AV18</f>
        <v>External Works</v>
      </c>
      <c r="AW18" s="83" t="str">
        <f>'Master Copy - Office'!AW18</f>
        <v>External Works</v>
      </c>
    </row>
    <row r="19" spans="2:49">
      <c r="B19" s="138"/>
      <c r="C19" s="37" t="s">
        <v>60</v>
      </c>
      <c r="D19" s="15"/>
      <c r="E19" s="15"/>
      <c r="F19" s="15"/>
      <c r="G19" s="15"/>
      <c r="H19" s="15"/>
      <c r="I19" s="16"/>
      <c r="J19" s="16"/>
      <c r="K19" s="16"/>
      <c r="L19" s="16"/>
      <c r="M19" s="16"/>
      <c r="N19" s="16"/>
      <c r="O19" s="16"/>
      <c r="P19" s="16"/>
      <c r="Q19" s="16"/>
      <c r="R19" s="16"/>
      <c r="S19" s="15"/>
      <c r="T19" s="15"/>
      <c r="U19" s="15"/>
      <c r="V19" s="38"/>
      <c r="W19" s="104"/>
      <c r="X19" s="104"/>
      <c r="Y19" s="104"/>
      <c r="Z19" s="104"/>
      <c r="AA19" s="104"/>
      <c r="AB19" s="104"/>
      <c r="AC19" s="104"/>
      <c r="AD19" s="104"/>
      <c r="AE19" s="104"/>
      <c r="AF19" s="104"/>
      <c r="AH19" s="83" t="str">
        <f>'Master Copy - Office'!AH19</f>
        <v>A1-A5</v>
      </c>
      <c r="AI19" s="83">
        <f>'Master Copy - Office'!AI19</f>
        <v>950</v>
      </c>
      <c r="AJ19" s="84">
        <f>'Master Copy - Office'!AJ19</f>
        <v>19</v>
      </c>
      <c r="AK19" s="83">
        <f>'Master Copy - Office'!AK19</f>
        <v>180.5</v>
      </c>
      <c r="AL19" s="84">
        <f>'Master Copy - Office'!AL19</f>
        <v>36</v>
      </c>
      <c r="AM19" s="83">
        <f>'Master Copy - Office'!AM19</f>
        <v>342</v>
      </c>
      <c r="AN19" s="84">
        <f>'Master Copy - Office'!AN19</f>
        <v>17</v>
      </c>
      <c r="AO19" s="83">
        <f>'Master Copy - Office'!AO19</f>
        <v>161.5</v>
      </c>
      <c r="AP19" s="84">
        <f>'Master Copy - Office'!AP19</f>
        <v>10</v>
      </c>
      <c r="AQ19" s="83">
        <f>'Master Copy - Office'!AQ19</f>
        <v>95</v>
      </c>
      <c r="AR19" s="84">
        <f>'Master Copy - Office'!AR19</f>
        <v>2</v>
      </c>
      <c r="AS19" s="83">
        <f>'Master Copy - Office'!AS19</f>
        <v>19</v>
      </c>
      <c r="AT19" s="84">
        <f>'Master Copy - Office'!AT19</f>
        <v>14</v>
      </c>
      <c r="AU19" s="83">
        <f>'Master Copy - Office'!AU19</f>
        <v>133</v>
      </c>
      <c r="AV19" s="84">
        <f>'Master Copy - Office'!AV19</f>
        <v>2</v>
      </c>
      <c r="AW19" s="83">
        <f>'Master Copy - Office'!AW19</f>
        <v>19</v>
      </c>
    </row>
    <row r="20" spans="2:49">
      <c r="B20" s="138"/>
      <c r="C20" s="37" t="s">
        <v>59</v>
      </c>
      <c r="D20" s="15"/>
      <c r="E20" s="15"/>
      <c r="F20" s="15"/>
      <c r="G20" s="15"/>
      <c r="H20" s="15"/>
      <c r="I20" s="16"/>
      <c r="J20" s="16"/>
      <c r="K20" s="16"/>
      <c r="L20" s="16"/>
      <c r="M20" s="16"/>
      <c r="N20" s="16"/>
      <c r="O20" s="16"/>
      <c r="P20" s="16"/>
      <c r="Q20" s="16"/>
      <c r="R20" s="16"/>
      <c r="S20" s="15"/>
      <c r="T20" s="15"/>
      <c r="U20" s="15"/>
      <c r="V20" s="38"/>
      <c r="W20" s="104"/>
      <c r="X20" s="104"/>
      <c r="Y20" s="104"/>
      <c r="Z20" s="104"/>
      <c r="AA20" s="104"/>
      <c r="AB20" s="104"/>
      <c r="AC20" s="104"/>
      <c r="AD20" s="104"/>
      <c r="AE20" s="104"/>
      <c r="AF20" s="104"/>
      <c r="AH20" s="83" t="str">
        <f>'Master Copy - Office'!AH20</f>
        <v>B-C</v>
      </c>
      <c r="AI20" s="83">
        <f>'Master Copy - Office'!AI20</f>
        <v>450</v>
      </c>
      <c r="AJ20" s="84">
        <f>'Master Copy - Office'!AJ20</f>
        <v>1</v>
      </c>
      <c r="AK20" s="83">
        <f>'Master Copy - Office'!AK20</f>
        <v>4.5</v>
      </c>
      <c r="AL20" s="84">
        <f>'Master Copy - Office'!AL20</f>
        <v>4</v>
      </c>
      <c r="AM20" s="83">
        <f>'Master Copy - Office'!AM20</f>
        <v>18</v>
      </c>
      <c r="AN20" s="84">
        <f>'Master Copy - Office'!AN20</f>
        <v>21</v>
      </c>
      <c r="AO20" s="83">
        <f>'Master Copy - Office'!AO20</f>
        <v>94.5</v>
      </c>
      <c r="AP20" s="84">
        <f>'Master Copy - Office'!AP20</f>
        <v>27</v>
      </c>
      <c r="AQ20" s="83">
        <f>'Master Copy - Office'!AQ20</f>
        <v>121.5</v>
      </c>
      <c r="AR20" s="84">
        <f>'Master Copy - Office'!AR20</f>
        <v>9</v>
      </c>
      <c r="AS20" s="83">
        <f>'Master Copy - Office'!AS20</f>
        <v>40.5</v>
      </c>
      <c r="AT20" s="84">
        <f>'Master Copy - Office'!AT20</f>
        <v>35</v>
      </c>
      <c r="AU20" s="83">
        <f>'Master Copy - Office'!AU20</f>
        <v>157.5</v>
      </c>
      <c r="AV20" s="84">
        <f>'Master Copy - Office'!AV20</f>
        <v>3</v>
      </c>
      <c r="AW20" s="83">
        <f>'Master Copy - Office'!AW20</f>
        <v>13.5</v>
      </c>
    </row>
    <row r="21" spans="2:49">
      <c r="B21" s="138"/>
      <c r="C21" s="37" t="s">
        <v>58</v>
      </c>
      <c r="D21" s="15"/>
      <c r="E21" s="15"/>
      <c r="F21" s="15"/>
      <c r="G21" s="15"/>
      <c r="H21" s="15"/>
      <c r="I21" s="16"/>
      <c r="J21" s="16"/>
      <c r="K21" s="16"/>
      <c r="L21" s="16"/>
      <c r="M21" s="16"/>
      <c r="N21" s="16"/>
      <c r="O21" s="16"/>
      <c r="P21" s="16"/>
      <c r="Q21" s="16"/>
      <c r="R21" s="16"/>
      <c r="S21" s="15"/>
      <c r="T21" s="15"/>
      <c r="U21" s="15"/>
      <c r="V21" s="38"/>
      <c r="W21" s="104"/>
      <c r="X21" s="104"/>
      <c r="Y21" s="104"/>
      <c r="Z21" s="104"/>
      <c r="AA21" s="104"/>
      <c r="AB21" s="104"/>
      <c r="AC21" s="104"/>
      <c r="AD21" s="104"/>
      <c r="AE21" s="104"/>
      <c r="AF21" s="104"/>
      <c r="AH21" s="83" t="str">
        <f>'Master Copy - Office'!AH21</f>
        <v>A-C</v>
      </c>
      <c r="AI21" s="83">
        <f>'Master Copy - Office'!AI21</f>
        <v>1400</v>
      </c>
      <c r="AJ21" s="84">
        <f>'Master Copy - Office'!AJ21</f>
        <v>13</v>
      </c>
      <c r="AK21" s="83">
        <f>'Master Copy - Office'!AK21</f>
        <v>182</v>
      </c>
      <c r="AL21" s="84">
        <f>'Master Copy - Office'!AL21</f>
        <v>25</v>
      </c>
      <c r="AM21" s="83">
        <f>'Master Copy - Office'!AM21</f>
        <v>350</v>
      </c>
      <c r="AN21" s="84">
        <f>'Master Copy - Office'!AN21</f>
        <v>18</v>
      </c>
      <c r="AO21" s="83">
        <f>'Master Copy - Office'!AO21</f>
        <v>252</v>
      </c>
      <c r="AP21" s="84">
        <f>'Master Copy - Office'!AP21</f>
        <v>16</v>
      </c>
      <c r="AQ21" s="83">
        <f>'Master Copy - Office'!AQ21</f>
        <v>224</v>
      </c>
      <c r="AR21" s="84">
        <f>'Master Copy - Office'!AR21</f>
        <v>5</v>
      </c>
      <c r="AS21" s="83">
        <f>'Master Copy - Office'!AS21</f>
        <v>70</v>
      </c>
      <c r="AT21" s="84">
        <f>'Master Copy - Office'!AT21</f>
        <v>21</v>
      </c>
      <c r="AU21" s="83">
        <f>'Master Copy - Office'!AU21</f>
        <v>294</v>
      </c>
      <c r="AV21" s="84">
        <f>'Master Copy - Office'!AV21</f>
        <v>2</v>
      </c>
      <c r="AW21" s="83">
        <f>'Master Copy - Office'!AW21</f>
        <v>28</v>
      </c>
    </row>
    <row r="22" spans="2:49">
      <c r="B22" s="139"/>
      <c r="C22" s="37" t="s">
        <v>56</v>
      </c>
      <c r="D22" s="15"/>
      <c r="E22" s="15"/>
      <c r="F22" s="15"/>
      <c r="G22" s="15"/>
      <c r="H22" s="15"/>
      <c r="I22" s="16"/>
      <c r="J22" s="16"/>
      <c r="K22" s="16"/>
      <c r="L22" s="16"/>
      <c r="M22" s="16"/>
      <c r="N22" s="16"/>
      <c r="O22" s="16"/>
      <c r="P22" s="16"/>
      <c r="Q22" s="16"/>
      <c r="R22" s="16"/>
      <c r="S22" s="15"/>
      <c r="T22" s="15"/>
      <c r="U22" s="15"/>
      <c r="V22" s="38"/>
      <c r="W22" s="105"/>
      <c r="X22" s="105"/>
      <c r="Y22" s="105"/>
      <c r="Z22" s="105"/>
      <c r="AA22" s="105"/>
      <c r="AB22" s="105"/>
      <c r="AC22" s="105"/>
      <c r="AD22" s="105"/>
      <c r="AE22" s="105"/>
      <c r="AF22" s="105"/>
    </row>
    <row r="23" spans="2:49">
      <c r="B23" s="145" t="s">
        <v>81</v>
      </c>
      <c r="C23" s="37" t="s">
        <v>86</v>
      </c>
      <c r="D23" s="15"/>
      <c r="E23" s="15"/>
      <c r="F23" s="55">
        <f>IF('Input Sheet - Office'!F23="Yes",$AL$47,0)</f>
        <v>0</v>
      </c>
      <c r="G23" s="55">
        <f>IF('Input Sheet - Office'!G23="Yes",$AL$47,0)</f>
        <v>0</v>
      </c>
      <c r="H23" s="55">
        <f>IF('Input Sheet - Office'!H23="Yes",$AL$47,0)</f>
        <v>0</v>
      </c>
      <c r="I23" s="55">
        <f>IF('Input Sheet - Office'!I23="Yes",$AN$47,0)</f>
        <v>0</v>
      </c>
      <c r="J23" s="55">
        <f>IF('Input Sheet - Office'!J23="Yes",$AN$47,0)</f>
        <v>0</v>
      </c>
      <c r="K23" s="55">
        <f>IF('Input Sheet - Office'!K23="Yes",$AN$47,0)</f>
        <v>0</v>
      </c>
      <c r="L23" s="55">
        <f>IF('Input Sheet - Office'!L23="Yes",$AN$47,0)</f>
        <v>0</v>
      </c>
      <c r="M23" s="55">
        <f>IF('Input Sheet - Office'!M23="Yes",$AN$47,0)</f>
        <v>0</v>
      </c>
      <c r="N23" s="16"/>
      <c r="O23" s="16"/>
      <c r="P23" s="16"/>
      <c r="Q23" s="16"/>
      <c r="R23" s="16"/>
      <c r="S23" s="55">
        <f>IF('Input Sheet - Office'!S23="Yes",$AN$47,0)</f>
        <v>0</v>
      </c>
      <c r="T23" s="55">
        <f>IF('Input Sheet - Office'!T23="Yes",$AN$47,0)</f>
        <v>0</v>
      </c>
      <c r="U23" s="55">
        <f>IF('Input Sheet - Office'!U23="Yes",$AN$47,0)</f>
        <v>0</v>
      </c>
      <c r="V23" s="38"/>
      <c r="W23" s="106">
        <f>COUNT(E23:H27)</f>
        <v>15</v>
      </c>
      <c r="X23" s="106">
        <f>SUM(F23:H27)</f>
        <v>0</v>
      </c>
      <c r="Y23" s="107">
        <f>AJ19</f>
        <v>19</v>
      </c>
      <c r="Z23" s="100">
        <f>X23/Y23</f>
        <v>0</v>
      </c>
      <c r="AA23" s="100">
        <f>AK19/AI21</f>
        <v>0.12892857142857142</v>
      </c>
      <c r="AB23" s="123">
        <f>COUNT(I23:M27,S23:U27)</f>
        <v>40</v>
      </c>
      <c r="AC23" s="106">
        <f>SUM(I23:M27,S23:U27)</f>
        <v>0</v>
      </c>
      <c r="AD23" s="107">
        <f>AJ20</f>
        <v>1</v>
      </c>
      <c r="AE23" s="100">
        <f>AC23/AD23</f>
        <v>0</v>
      </c>
      <c r="AF23" s="100">
        <f>AK20/AI21</f>
        <v>3.2142857142857142E-3</v>
      </c>
    </row>
    <row r="24" spans="2:49">
      <c r="B24" s="138"/>
      <c r="C24" s="37" t="s">
        <v>82</v>
      </c>
      <c r="D24" s="15"/>
      <c r="E24" s="15"/>
      <c r="F24" s="55">
        <f>IF('Input Sheet - Office'!F24="Yes",$AL$47,0)</f>
        <v>0</v>
      </c>
      <c r="G24" s="55">
        <f>IF('Input Sheet - Office'!G24="Yes",$AL$47,0)</f>
        <v>0</v>
      </c>
      <c r="H24" s="55">
        <f>IF('Input Sheet - Office'!H24="Yes",$AL$47,0)</f>
        <v>0</v>
      </c>
      <c r="I24" s="55">
        <f>IF('Input Sheet - Office'!I24="Yes",$AN$47,0)</f>
        <v>0</v>
      </c>
      <c r="J24" s="55">
        <f>IF('Input Sheet - Office'!J24="Yes",$AN$47,0)</f>
        <v>0</v>
      </c>
      <c r="K24" s="55">
        <f>IF('Input Sheet - Office'!K24="Yes",$AN$47,0)</f>
        <v>0</v>
      </c>
      <c r="L24" s="55">
        <f>IF('Input Sheet - Office'!L24="Yes",$AN$47,0)</f>
        <v>0</v>
      </c>
      <c r="M24" s="55">
        <f>IF('Input Sheet - Office'!M24="Yes",$AN$47,0)</f>
        <v>0</v>
      </c>
      <c r="N24" s="16"/>
      <c r="O24" s="16"/>
      <c r="P24" s="16"/>
      <c r="Q24" s="16"/>
      <c r="R24" s="16"/>
      <c r="S24" s="55">
        <f>IF('Input Sheet - Office'!S24="Yes",$AN$47,0)</f>
        <v>0</v>
      </c>
      <c r="T24" s="55">
        <f>IF('Input Sheet - Office'!T24="Yes",$AN$47,0)</f>
        <v>0</v>
      </c>
      <c r="U24" s="55">
        <f>IF('Input Sheet - Office'!U24="Yes",$AN$47,0)</f>
        <v>0</v>
      </c>
      <c r="V24" s="38"/>
      <c r="W24" s="104"/>
      <c r="X24" s="104"/>
      <c r="Y24" s="104"/>
      <c r="Z24" s="101"/>
      <c r="AA24" s="101"/>
      <c r="AB24" s="118"/>
      <c r="AC24" s="104"/>
      <c r="AD24" s="104"/>
      <c r="AE24" s="101"/>
      <c r="AF24" s="101"/>
    </row>
    <row r="25" spans="2:49">
      <c r="B25" s="138"/>
      <c r="C25" s="37" t="s">
        <v>83</v>
      </c>
      <c r="D25" s="15"/>
      <c r="E25" s="15"/>
      <c r="F25" s="55">
        <f>IF('Input Sheet - Office'!F25="Yes",$AL$47,0)</f>
        <v>0</v>
      </c>
      <c r="G25" s="55">
        <f>IF('Input Sheet - Office'!G25="Yes",$AL$47,0)</f>
        <v>0</v>
      </c>
      <c r="H25" s="55">
        <f>IF('Input Sheet - Office'!H25="Yes",$AL$47,0)</f>
        <v>0</v>
      </c>
      <c r="I25" s="55">
        <f>IF('Input Sheet - Office'!I25="Yes",$AN$47,0)</f>
        <v>0</v>
      </c>
      <c r="J25" s="55">
        <f>IF('Input Sheet - Office'!J25="Yes",$AN$47,0)</f>
        <v>0</v>
      </c>
      <c r="K25" s="55">
        <f>IF('Input Sheet - Office'!K25="Yes",$AN$47,0)</f>
        <v>0</v>
      </c>
      <c r="L25" s="55">
        <f>IF('Input Sheet - Office'!L25="Yes",$AN$47,0)</f>
        <v>0</v>
      </c>
      <c r="M25" s="55">
        <f>IF('Input Sheet - Office'!M25="Yes",$AN$47,0)</f>
        <v>0</v>
      </c>
      <c r="N25" s="16"/>
      <c r="O25" s="16"/>
      <c r="P25" s="16"/>
      <c r="Q25" s="16"/>
      <c r="R25" s="16"/>
      <c r="S25" s="55">
        <f>IF('Input Sheet - Office'!S25="Yes",$AN$47,0)</f>
        <v>0</v>
      </c>
      <c r="T25" s="55">
        <f>IF('Input Sheet - Office'!T25="Yes",$AN$47,0)</f>
        <v>0</v>
      </c>
      <c r="U25" s="55">
        <f>IF('Input Sheet - Office'!U25="Yes",$AN$47,0)</f>
        <v>0</v>
      </c>
      <c r="V25" s="38"/>
      <c r="W25" s="104"/>
      <c r="X25" s="104"/>
      <c r="Y25" s="104"/>
      <c r="Z25" s="101"/>
      <c r="AA25" s="101"/>
      <c r="AB25" s="118"/>
      <c r="AC25" s="104"/>
      <c r="AD25" s="104"/>
      <c r="AE25" s="101"/>
      <c r="AF25" s="101"/>
    </row>
    <row r="26" spans="2:49">
      <c r="B26" s="138"/>
      <c r="C26" s="37" t="s">
        <v>84</v>
      </c>
      <c r="D26" s="15"/>
      <c r="E26" s="15"/>
      <c r="F26" s="55">
        <f>IF('Input Sheet - Office'!F26="Yes",$AL$47,0)</f>
        <v>0</v>
      </c>
      <c r="G26" s="55">
        <f>IF('Input Sheet - Office'!G26="Yes",$AL$47,0)</f>
        <v>0</v>
      </c>
      <c r="H26" s="55">
        <f>IF('Input Sheet - Office'!H26="Yes",$AL$47,0)</f>
        <v>0</v>
      </c>
      <c r="I26" s="55">
        <f>IF('Input Sheet - Office'!I26="Yes",$AN$47,0)</f>
        <v>0</v>
      </c>
      <c r="J26" s="55">
        <f>IF('Input Sheet - Office'!J26="Yes",$AN$47,0)</f>
        <v>0</v>
      </c>
      <c r="K26" s="55">
        <f>IF('Input Sheet - Office'!K26="Yes",$AN$47,0)</f>
        <v>0</v>
      </c>
      <c r="L26" s="55">
        <f>IF('Input Sheet - Office'!L26="Yes",$AN$47,0)</f>
        <v>0</v>
      </c>
      <c r="M26" s="55">
        <f>IF('Input Sheet - Office'!M26="Yes",$AN$47,0)</f>
        <v>0</v>
      </c>
      <c r="N26" s="16"/>
      <c r="O26" s="16"/>
      <c r="P26" s="16"/>
      <c r="Q26" s="16"/>
      <c r="R26" s="16"/>
      <c r="S26" s="55">
        <f>IF('Input Sheet - Office'!S26="Yes",$AN$47,0)</f>
        <v>0</v>
      </c>
      <c r="T26" s="55">
        <f>IF('Input Sheet - Office'!T26="Yes",$AN$47,0)</f>
        <v>0</v>
      </c>
      <c r="U26" s="55">
        <f>IF('Input Sheet - Office'!U26="Yes",$AN$47,0)</f>
        <v>0</v>
      </c>
      <c r="V26" s="38"/>
      <c r="W26" s="104"/>
      <c r="X26" s="104"/>
      <c r="Y26" s="104"/>
      <c r="Z26" s="101"/>
      <c r="AA26" s="101"/>
      <c r="AB26" s="118"/>
      <c r="AC26" s="104"/>
      <c r="AD26" s="104"/>
      <c r="AE26" s="101"/>
      <c r="AF26" s="101"/>
    </row>
    <row r="27" spans="2:49">
      <c r="B27" s="139"/>
      <c r="C27" s="37" t="s">
        <v>85</v>
      </c>
      <c r="D27" s="15"/>
      <c r="E27" s="15"/>
      <c r="F27" s="55">
        <f>IF('Input Sheet - Office'!F27="Yes",$AL$47,0)</f>
        <v>0</v>
      </c>
      <c r="G27" s="55">
        <f>IF('Input Sheet - Office'!G27="Yes",$AL$47,0)</f>
        <v>0</v>
      </c>
      <c r="H27" s="55">
        <f>IF('Input Sheet - Office'!H27="Yes",$AL$47,0)</f>
        <v>0</v>
      </c>
      <c r="I27" s="55">
        <f>IF('Input Sheet - Office'!I27="Yes",$AN$47,0)</f>
        <v>0</v>
      </c>
      <c r="J27" s="55">
        <f>IF('Input Sheet - Office'!J27="Yes",$AN$47,0)</f>
        <v>0</v>
      </c>
      <c r="K27" s="55">
        <f>IF('Input Sheet - Office'!K27="Yes",$AN$47,0)</f>
        <v>0</v>
      </c>
      <c r="L27" s="55">
        <f>IF('Input Sheet - Office'!L27="Yes",$AN$47,0)</f>
        <v>0</v>
      </c>
      <c r="M27" s="55">
        <f>IF('Input Sheet - Office'!M27="Yes",$AN$47,0)</f>
        <v>0</v>
      </c>
      <c r="N27" s="16"/>
      <c r="O27" s="16"/>
      <c r="P27" s="16"/>
      <c r="Q27" s="16"/>
      <c r="R27" s="16"/>
      <c r="S27" s="55">
        <f>IF('Input Sheet - Office'!S27="Yes",$AN$47,0)</f>
        <v>0</v>
      </c>
      <c r="T27" s="55">
        <f>IF('Input Sheet - Office'!T27="Yes",$AN$47,0)</f>
        <v>0</v>
      </c>
      <c r="U27" s="55">
        <f>IF('Input Sheet - Office'!U27="Yes",$AN$47,0)</f>
        <v>0</v>
      </c>
      <c r="V27" s="38"/>
      <c r="W27" s="105"/>
      <c r="X27" s="105"/>
      <c r="Y27" s="105"/>
      <c r="Z27" s="102"/>
      <c r="AA27" s="102"/>
      <c r="AB27" s="119"/>
      <c r="AC27" s="105"/>
      <c r="AD27" s="105"/>
      <c r="AE27" s="102"/>
      <c r="AF27" s="102"/>
      <c r="AN27" s="2"/>
      <c r="AP27" s="2"/>
      <c r="AR27" s="2"/>
      <c r="AT27" s="2"/>
    </row>
    <row r="28" spans="2:49">
      <c r="B28" s="108" t="s">
        <v>71</v>
      </c>
      <c r="C28" s="39" t="s">
        <v>18</v>
      </c>
      <c r="D28" s="15"/>
      <c r="E28" s="15"/>
      <c r="F28" s="55">
        <f>IF('Input Sheet - Office'!F28="Yes",$AL$48,0)</f>
        <v>0</v>
      </c>
      <c r="G28" s="55">
        <f>IF('Input Sheet - Office'!G28="Yes",$AL$48,0)</f>
        <v>0</v>
      </c>
      <c r="H28" s="55">
        <f>IF('Input Sheet - Office'!H28="Yes",$AL$48,0)</f>
        <v>0</v>
      </c>
      <c r="I28" s="55">
        <f>IF('Input Sheet - Office'!I28="Yes",$AN$48,0)</f>
        <v>0</v>
      </c>
      <c r="J28" s="55">
        <f>IF('Input Sheet - Office'!J28="Yes",$AN$48,0)</f>
        <v>0</v>
      </c>
      <c r="K28" s="55">
        <f>IF('Input Sheet - Office'!K28="Yes",$AN$48,0)</f>
        <v>0</v>
      </c>
      <c r="L28" s="55">
        <f>IF('Input Sheet - Office'!L28="Yes",$AN$48,0)</f>
        <v>0</v>
      </c>
      <c r="M28" s="55">
        <f>IF('Input Sheet - Office'!M28="Yes",$AN$48,0)</f>
        <v>0</v>
      </c>
      <c r="N28" s="16"/>
      <c r="O28" s="16"/>
      <c r="P28" s="16"/>
      <c r="Q28" s="16"/>
      <c r="R28" s="16"/>
      <c r="S28" s="55">
        <f>IF('Input Sheet - Office'!S28="Yes",$AN$48,0)</f>
        <v>0</v>
      </c>
      <c r="T28" s="55">
        <f>IF('Input Sheet - Office'!T28="Yes",$AN$48,0)</f>
        <v>0</v>
      </c>
      <c r="U28" s="55">
        <f>IF('Input Sheet - Office'!U28="Yes",$AN$48,0)</f>
        <v>0</v>
      </c>
      <c r="V28" s="38"/>
      <c r="W28" s="106">
        <f>COUNT(F28:H31,F34:H35)</f>
        <v>18</v>
      </c>
      <c r="X28" s="106">
        <f>SUM(F28:H31,F34:H35)</f>
        <v>0</v>
      </c>
      <c r="Y28" s="107">
        <f>AL19</f>
        <v>36</v>
      </c>
      <c r="Z28" s="100">
        <f>X28/Y28</f>
        <v>0</v>
      </c>
      <c r="AA28" s="100">
        <f>AM19/AI21</f>
        <v>0.24428571428571427</v>
      </c>
      <c r="AB28" s="123">
        <f>COUNT(I28:M31,I34:M35,S28:U31,S34:U35)</f>
        <v>48</v>
      </c>
      <c r="AC28" s="106">
        <f>SUM(I28:M31,I34:M35,S28:U31,S34:U35)</f>
        <v>0</v>
      </c>
      <c r="AD28" s="107">
        <f>AL20</f>
        <v>4</v>
      </c>
      <c r="AE28" s="100">
        <f>AC28/AD28</f>
        <v>0</v>
      </c>
      <c r="AF28" s="100">
        <f>AM20/AI21</f>
        <v>1.2857142857142857E-2</v>
      </c>
    </row>
    <row r="29" spans="2:49">
      <c r="B29" s="109"/>
      <c r="C29" s="39" t="s">
        <v>19</v>
      </c>
      <c r="D29" s="15"/>
      <c r="E29" s="15"/>
      <c r="F29" s="55">
        <f>IF('Input Sheet - Office'!F29="Yes",$AL$48,0)</f>
        <v>0</v>
      </c>
      <c r="G29" s="55">
        <f>IF('Input Sheet - Office'!G29="Yes",$AL$48,0)</f>
        <v>0</v>
      </c>
      <c r="H29" s="55">
        <f>IF('Input Sheet - Office'!H29="Yes",$AL$48,0)</f>
        <v>0</v>
      </c>
      <c r="I29" s="55">
        <f>IF('Input Sheet - Office'!I29="Yes",$AN$48,0)</f>
        <v>0</v>
      </c>
      <c r="J29" s="55">
        <f>IF('Input Sheet - Office'!J29="Yes",$AN$48,0)</f>
        <v>0</v>
      </c>
      <c r="K29" s="55">
        <f>IF('Input Sheet - Office'!K29="Yes",$AN$48,0)</f>
        <v>0</v>
      </c>
      <c r="L29" s="55">
        <f>IF('Input Sheet - Office'!L29="Yes",$AN$48,0)</f>
        <v>0</v>
      </c>
      <c r="M29" s="55">
        <f>IF('Input Sheet - Office'!M29="Yes",$AN$48,0)</f>
        <v>0</v>
      </c>
      <c r="N29" s="16"/>
      <c r="O29" s="16"/>
      <c r="P29" s="16"/>
      <c r="Q29" s="16"/>
      <c r="R29" s="16"/>
      <c r="S29" s="55">
        <f>IF('Input Sheet - Office'!S29="Yes",$AN$48,0)</f>
        <v>0</v>
      </c>
      <c r="T29" s="55">
        <f>IF('Input Sheet - Office'!T29="Yes",$AN$48,0)</f>
        <v>0</v>
      </c>
      <c r="U29" s="55">
        <f>IF('Input Sheet - Office'!U29="Yes",$AN$48,0)</f>
        <v>0</v>
      </c>
      <c r="V29" s="38"/>
      <c r="W29" s="104"/>
      <c r="X29" s="104"/>
      <c r="Y29" s="104"/>
      <c r="Z29" s="101"/>
      <c r="AA29" s="101"/>
      <c r="AB29" s="118"/>
      <c r="AC29" s="104"/>
      <c r="AD29" s="104"/>
      <c r="AE29" s="101"/>
      <c r="AF29" s="101"/>
      <c r="AP29" s="50"/>
    </row>
    <row r="30" spans="2:49">
      <c r="B30" s="109"/>
      <c r="C30" s="39" t="s">
        <v>20</v>
      </c>
      <c r="D30" s="15"/>
      <c r="E30" s="15"/>
      <c r="F30" s="55">
        <f>IF('Input Sheet - Office'!F30="Yes",$AL$48,0)</f>
        <v>0</v>
      </c>
      <c r="G30" s="55">
        <f>IF('Input Sheet - Office'!G30="Yes",$AL$48,0)</f>
        <v>0</v>
      </c>
      <c r="H30" s="55">
        <f>IF('Input Sheet - Office'!H30="Yes",$AL$48,0)</f>
        <v>0</v>
      </c>
      <c r="I30" s="55">
        <f>IF('Input Sheet - Office'!I30="Yes",$AN$48,0)</f>
        <v>0</v>
      </c>
      <c r="J30" s="55">
        <f>IF('Input Sheet - Office'!J30="Yes",$AN$48,0)</f>
        <v>0</v>
      </c>
      <c r="K30" s="55">
        <f>IF('Input Sheet - Office'!K30="Yes",$AN$48,0)</f>
        <v>0</v>
      </c>
      <c r="L30" s="55">
        <f>IF('Input Sheet - Office'!L30="Yes",$AN$48,0)</f>
        <v>0</v>
      </c>
      <c r="M30" s="55">
        <f>IF('Input Sheet - Office'!M30="Yes",$AN$48,0)</f>
        <v>0</v>
      </c>
      <c r="N30" s="16"/>
      <c r="O30" s="16"/>
      <c r="P30" s="16"/>
      <c r="Q30" s="16"/>
      <c r="R30" s="16"/>
      <c r="S30" s="55">
        <f>IF('Input Sheet - Office'!S30="Yes",$AN$48,0)</f>
        <v>0</v>
      </c>
      <c r="T30" s="55">
        <f>IF('Input Sheet - Office'!T30="Yes",$AN$48,0)</f>
        <v>0</v>
      </c>
      <c r="U30" s="55">
        <f>IF('Input Sheet - Office'!U30="Yes",$AN$48,0)</f>
        <v>0</v>
      </c>
      <c r="V30" s="38"/>
      <c r="W30" s="104"/>
      <c r="X30" s="104"/>
      <c r="Y30" s="104"/>
      <c r="Z30" s="101"/>
      <c r="AA30" s="101"/>
      <c r="AB30" s="118"/>
      <c r="AC30" s="104"/>
      <c r="AD30" s="104"/>
      <c r="AE30" s="101"/>
      <c r="AF30" s="101"/>
      <c r="AN30" s="49"/>
      <c r="AP30" s="49"/>
      <c r="AR30" s="49"/>
      <c r="AT30" s="49"/>
    </row>
    <row r="31" spans="2:49">
      <c r="B31" s="109"/>
      <c r="C31" s="39" t="s">
        <v>21</v>
      </c>
      <c r="D31" s="15"/>
      <c r="E31" s="15"/>
      <c r="F31" s="55">
        <f>IF('Input Sheet - Office'!F31="Yes",$AL$48,0)</f>
        <v>0</v>
      </c>
      <c r="G31" s="55">
        <f>IF('Input Sheet - Office'!G31="Yes",$AL$48,0)</f>
        <v>0</v>
      </c>
      <c r="H31" s="55">
        <f>IF('Input Sheet - Office'!H31="Yes",$AL$48,0)</f>
        <v>0</v>
      </c>
      <c r="I31" s="55">
        <f>IF('Input Sheet - Office'!I31="Yes",$AN$48,0)</f>
        <v>0</v>
      </c>
      <c r="J31" s="55">
        <f>IF('Input Sheet - Office'!J31="Yes",$AN$48,0)</f>
        <v>0</v>
      </c>
      <c r="K31" s="55">
        <f>IF('Input Sheet - Office'!K31="Yes",$AN$48,0)</f>
        <v>0</v>
      </c>
      <c r="L31" s="55">
        <f>IF('Input Sheet - Office'!L31="Yes",$AN$48,0)</f>
        <v>0</v>
      </c>
      <c r="M31" s="55">
        <f>IF('Input Sheet - Office'!M31="Yes",$AN$48,0)</f>
        <v>0</v>
      </c>
      <c r="N31" s="16"/>
      <c r="O31" s="16"/>
      <c r="P31" s="16"/>
      <c r="Q31" s="16"/>
      <c r="R31" s="16"/>
      <c r="S31" s="55">
        <f>IF('Input Sheet - Office'!S31="Yes",$AN$48,0)</f>
        <v>0</v>
      </c>
      <c r="T31" s="55">
        <f>IF('Input Sheet - Office'!T31="Yes",$AN$48,0)</f>
        <v>0</v>
      </c>
      <c r="U31" s="55">
        <f>IF('Input Sheet - Office'!U31="Yes",$AN$48,0)</f>
        <v>0</v>
      </c>
      <c r="V31" s="38"/>
      <c r="W31" s="105"/>
      <c r="X31" s="105"/>
      <c r="Y31" s="105"/>
      <c r="Z31" s="102"/>
      <c r="AA31" s="102"/>
      <c r="AB31" s="119"/>
      <c r="AC31" s="105"/>
      <c r="AD31" s="105"/>
      <c r="AE31" s="102"/>
      <c r="AF31" s="102"/>
    </row>
    <row r="32" spans="2:49">
      <c r="B32" s="109"/>
      <c r="C32" s="39" t="s">
        <v>22</v>
      </c>
      <c r="D32" s="15"/>
      <c r="E32" s="15"/>
      <c r="F32" s="55">
        <f>IF('Input Sheet - Office'!F32="Yes",$AL$49,0)</f>
        <v>0</v>
      </c>
      <c r="G32" s="55">
        <f>IF('Input Sheet - Office'!G32="Yes",$AL$49,0)</f>
        <v>0</v>
      </c>
      <c r="H32" s="55">
        <f>IF('Input Sheet - Office'!H32="Yes",$AL$49,0)</f>
        <v>0</v>
      </c>
      <c r="I32" s="55">
        <f>IF('Input Sheet - Office'!I32="Yes",$AN$49,0)</f>
        <v>0</v>
      </c>
      <c r="J32" s="55">
        <f>IF('Input Sheet - Office'!J32="Yes",$AN$49,0)</f>
        <v>0</v>
      </c>
      <c r="K32" s="55">
        <f>IF('Input Sheet - Office'!K32="Yes",$AN$49,0)</f>
        <v>0</v>
      </c>
      <c r="L32" s="55">
        <f>IF('Input Sheet - Office'!L32="Yes",$AN$49,0)</f>
        <v>0</v>
      </c>
      <c r="M32" s="55">
        <f>IF('Input Sheet - Office'!M32="Yes",$AN$49,0)</f>
        <v>0</v>
      </c>
      <c r="N32" s="16"/>
      <c r="O32" s="16"/>
      <c r="P32" s="16"/>
      <c r="Q32" s="16"/>
      <c r="R32" s="16"/>
      <c r="S32" s="55">
        <f>IF('Input Sheet - Office'!S32="Yes",$AN$49,0)</f>
        <v>0</v>
      </c>
      <c r="T32" s="55">
        <f>IF('Input Sheet - Office'!T32="Yes",$AN$49,0)</f>
        <v>0</v>
      </c>
      <c r="U32" s="55">
        <f>IF('Input Sheet - Office'!U32="Yes",$AN$49,0)</f>
        <v>0</v>
      </c>
      <c r="V32" s="38"/>
      <c r="W32" s="104">
        <f>COUNT(F32:H33)</f>
        <v>6</v>
      </c>
      <c r="X32" s="104">
        <f>SUM(F32:H33)</f>
        <v>0</v>
      </c>
      <c r="Y32" s="146">
        <f>AN19</f>
        <v>17</v>
      </c>
      <c r="Z32" s="101">
        <f>X32/Y32</f>
        <v>0</v>
      </c>
      <c r="AA32" s="101">
        <f>AO19/AI21</f>
        <v>0.11535714285714285</v>
      </c>
      <c r="AB32" s="118">
        <f>COUNT(I32:M33,S32:U33)</f>
        <v>16</v>
      </c>
      <c r="AC32" s="118">
        <f>SUM(I32:M33,S32:U33)</f>
        <v>0</v>
      </c>
      <c r="AD32" s="118">
        <f>AN20</f>
        <v>21</v>
      </c>
      <c r="AE32" s="101">
        <f>AC32/AD32</f>
        <v>0</v>
      </c>
      <c r="AF32" s="101">
        <f>AO20/AI21</f>
        <v>6.7500000000000004E-2</v>
      </c>
    </row>
    <row r="33" spans="2:45">
      <c r="B33" s="109"/>
      <c r="C33" s="39" t="s">
        <v>23</v>
      </c>
      <c r="D33" s="15"/>
      <c r="E33" s="15"/>
      <c r="F33" s="55">
        <f>IF('Input Sheet - Office'!F33="Yes",$AL$49,0)</f>
        <v>0</v>
      </c>
      <c r="G33" s="55">
        <f>IF('Input Sheet - Office'!G33="Yes",$AL$49,0)</f>
        <v>0</v>
      </c>
      <c r="H33" s="55">
        <f>IF('Input Sheet - Office'!H33="Yes",$AL$49,0)</f>
        <v>0</v>
      </c>
      <c r="I33" s="55">
        <f>IF('Input Sheet - Office'!I33="Yes",$AN$49,0)</f>
        <v>0</v>
      </c>
      <c r="J33" s="55">
        <f>IF('Input Sheet - Office'!J33="Yes",$AN$49,0)</f>
        <v>0</v>
      </c>
      <c r="K33" s="55">
        <f>IF('Input Sheet - Office'!K33="Yes",$AN$49,0)</f>
        <v>0</v>
      </c>
      <c r="L33" s="55">
        <f>IF('Input Sheet - Office'!L33="Yes",$AN$49,0)</f>
        <v>0</v>
      </c>
      <c r="M33" s="55">
        <f>IF('Input Sheet - Office'!M33="Yes",$AN$49,0)</f>
        <v>0</v>
      </c>
      <c r="N33" s="16"/>
      <c r="O33" s="16"/>
      <c r="P33" s="16"/>
      <c r="Q33" s="16"/>
      <c r="R33" s="16"/>
      <c r="S33" s="55">
        <f>IF('Input Sheet - Office'!S33="Yes",$AN$49,0)</f>
        <v>0</v>
      </c>
      <c r="T33" s="55">
        <f>IF('Input Sheet - Office'!T33="Yes",$AN$49,0)</f>
        <v>0</v>
      </c>
      <c r="U33" s="55">
        <f>IF('Input Sheet - Office'!U33="Yes",$AN$49,0)</f>
        <v>0</v>
      </c>
      <c r="V33" s="38"/>
      <c r="W33" s="105"/>
      <c r="X33" s="105"/>
      <c r="Y33" s="105"/>
      <c r="Z33" s="102"/>
      <c r="AA33" s="102"/>
      <c r="AB33" s="119"/>
      <c r="AC33" s="119"/>
      <c r="AD33" s="119"/>
      <c r="AE33" s="102"/>
      <c r="AF33" s="102"/>
    </row>
    <row r="34" spans="2:45">
      <c r="B34" s="109"/>
      <c r="C34" s="37" t="s">
        <v>57</v>
      </c>
      <c r="D34" s="15"/>
      <c r="E34" s="15"/>
      <c r="F34" s="55">
        <f>IF('Input Sheet - Office'!F34="Yes",$AL$48,0)</f>
        <v>0</v>
      </c>
      <c r="G34" s="55">
        <f>IF('Input Sheet - Office'!G34="Yes",$AL$48,0)</f>
        <v>0</v>
      </c>
      <c r="H34" s="55">
        <f>IF('Input Sheet - Office'!H34="Yes",$AL$48,0)</f>
        <v>0</v>
      </c>
      <c r="I34" s="55">
        <f>IF('Input Sheet - Office'!I34="Yes",$AN$48,0)</f>
        <v>0</v>
      </c>
      <c r="J34" s="55">
        <f>IF('Input Sheet - Office'!J34="Yes",$AN$48,0)</f>
        <v>0</v>
      </c>
      <c r="K34" s="55">
        <f>IF('Input Sheet - Office'!K34="Yes",$AN$48,0)</f>
        <v>0</v>
      </c>
      <c r="L34" s="55">
        <f>IF('Input Sheet - Office'!L34="Yes",$AN$48,0)</f>
        <v>0</v>
      </c>
      <c r="M34" s="55">
        <f>IF('Input Sheet - Office'!M34="Yes",$AN$48,0)</f>
        <v>0</v>
      </c>
      <c r="N34" s="16"/>
      <c r="O34" s="16"/>
      <c r="P34" s="16"/>
      <c r="Q34" s="16"/>
      <c r="R34" s="16"/>
      <c r="S34" s="55">
        <f>IF('Input Sheet - Office'!S34="Yes",$AN$48,0)</f>
        <v>0</v>
      </c>
      <c r="T34" s="55">
        <f>IF('Input Sheet - Office'!T34="Yes",$AN$48,0)</f>
        <v>0</v>
      </c>
      <c r="U34" s="55">
        <f>IF('Input Sheet - Office'!U34="Yes",$AN$48,0)</f>
        <v>0</v>
      </c>
      <c r="V34" s="38"/>
      <c r="W34" s="143">
        <f t="shared" ref="W34:AB34" si="0">W28</f>
        <v>18</v>
      </c>
      <c r="X34" s="143">
        <f t="shared" si="0"/>
        <v>0</v>
      </c>
      <c r="Y34" s="143">
        <f t="shared" si="0"/>
        <v>36</v>
      </c>
      <c r="Z34" s="147">
        <f t="shared" si="0"/>
        <v>0</v>
      </c>
      <c r="AA34" s="116">
        <f t="shared" si="0"/>
        <v>0.24428571428571427</v>
      </c>
      <c r="AB34" s="120">
        <f t="shared" si="0"/>
        <v>48</v>
      </c>
      <c r="AC34" s="120">
        <f t="shared" ref="AC34:AD34" si="1">AC28</f>
        <v>0</v>
      </c>
      <c r="AD34" s="120">
        <f t="shared" si="1"/>
        <v>4</v>
      </c>
      <c r="AE34" s="116">
        <f>AE28</f>
        <v>0</v>
      </c>
      <c r="AF34" s="116">
        <f>AF28</f>
        <v>1.2857142857142857E-2</v>
      </c>
      <c r="AM34" s="49"/>
      <c r="AN34" s="49"/>
      <c r="AO34" s="49"/>
      <c r="AP34" s="49"/>
      <c r="AQ34" s="49"/>
      <c r="AR34" s="49"/>
      <c r="AS34" s="49"/>
    </row>
    <row r="35" spans="2:45">
      <c r="B35" s="109"/>
      <c r="C35" s="39" t="s">
        <v>24</v>
      </c>
      <c r="D35" s="15"/>
      <c r="E35" s="15"/>
      <c r="F35" s="55">
        <f>IF('Input Sheet - Office'!F35="Yes",$AL$48,0)</f>
        <v>0</v>
      </c>
      <c r="G35" s="55">
        <f>IF('Input Sheet - Office'!G35="Yes",$AL$48,0)</f>
        <v>0</v>
      </c>
      <c r="H35" s="55">
        <f>IF('Input Sheet - Office'!H35="Yes",$AL$48,0)</f>
        <v>0</v>
      </c>
      <c r="I35" s="55">
        <f>IF('Input Sheet - Office'!I35="Yes",$AN$48,0)</f>
        <v>0</v>
      </c>
      <c r="J35" s="55">
        <f>IF('Input Sheet - Office'!J35="Yes",$AN$48,0)</f>
        <v>0</v>
      </c>
      <c r="K35" s="55">
        <f>IF('Input Sheet - Office'!K35="Yes",$AN$48,0)</f>
        <v>0</v>
      </c>
      <c r="L35" s="55">
        <f>IF('Input Sheet - Office'!L35="Yes",$AN$48,0)</f>
        <v>0</v>
      </c>
      <c r="M35" s="55">
        <f>IF('Input Sheet - Office'!M35="Yes",$AN$48,0)</f>
        <v>0</v>
      </c>
      <c r="N35" s="16"/>
      <c r="O35" s="16"/>
      <c r="P35" s="16"/>
      <c r="Q35" s="16"/>
      <c r="R35" s="16"/>
      <c r="S35" s="55">
        <f>IF('Input Sheet - Office'!S35="Yes",$AN$48,0)</f>
        <v>0</v>
      </c>
      <c r="T35" s="55">
        <f>IF('Input Sheet - Office'!T35="Yes",$AN$48,0)</f>
        <v>0</v>
      </c>
      <c r="U35" s="55">
        <f>IF('Input Sheet - Office'!U35="Yes",$AN$48,0)</f>
        <v>0</v>
      </c>
      <c r="V35" s="38"/>
      <c r="W35" s="144"/>
      <c r="X35" s="144"/>
      <c r="Y35" s="144"/>
      <c r="Z35" s="144"/>
      <c r="AA35" s="117"/>
      <c r="AB35" s="121"/>
      <c r="AC35" s="121"/>
      <c r="AD35" s="121"/>
      <c r="AE35" s="117"/>
      <c r="AF35" s="117"/>
      <c r="AM35" s="49"/>
      <c r="AN35" s="49"/>
      <c r="AO35" s="49"/>
      <c r="AP35" s="49"/>
      <c r="AQ35" s="49"/>
      <c r="AR35" s="49"/>
      <c r="AS35" s="49"/>
    </row>
    <row r="36" spans="2:45">
      <c r="B36" s="109"/>
      <c r="C36" s="39" t="s">
        <v>31</v>
      </c>
      <c r="D36" s="15"/>
      <c r="E36" s="15"/>
      <c r="F36" s="55">
        <f>IF('Input Sheet - Office'!F36="Yes",$AL$50,0)</f>
        <v>0</v>
      </c>
      <c r="G36" s="55">
        <f>IF('Input Sheet - Office'!G36="Yes",$AL$50,0)</f>
        <v>0</v>
      </c>
      <c r="H36" s="55">
        <f>IF('Input Sheet - Office'!H36="Yes",$AL$50,0)</f>
        <v>0</v>
      </c>
      <c r="I36" s="55">
        <f>IF('Input Sheet - Office'!I36="Yes",$AN$50,0)</f>
        <v>0</v>
      </c>
      <c r="J36" s="55">
        <f>IF('Input Sheet - Office'!J36="Yes",$AN$50,0)</f>
        <v>0</v>
      </c>
      <c r="K36" s="55">
        <f>IF('Input Sheet - Office'!K36="Yes",$AN$50,0)</f>
        <v>0</v>
      </c>
      <c r="L36" s="55">
        <f>IF('Input Sheet - Office'!L36="Yes",$AN$50,0)</f>
        <v>0</v>
      </c>
      <c r="M36" s="55">
        <f>IF('Input Sheet - Office'!M36="Yes",$AN$50,0)</f>
        <v>0</v>
      </c>
      <c r="N36" s="16"/>
      <c r="O36" s="16"/>
      <c r="P36" s="16"/>
      <c r="Q36" s="16"/>
      <c r="R36" s="16"/>
      <c r="S36" s="55">
        <f>IF('Input Sheet - Office'!S36="Yes",$AN$50,0)</f>
        <v>0</v>
      </c>
      <c r="T36" s="55">
        <f>IF('Input Sheet - Office'!T36="Yes",$AN$50,0)</f>
        <v>0</v>
      </c>
      <c r="U36" s="55">
        <f>IF('Input Sheet - Office'!U36="Yes",$AN$50,0)</f>
        <v>0</v>
      </c>
      <c r="V36" s="38"/>
      <c r="W36" s="106">
        <f>COUNT(F36:H38)</f>
        <v>9</v>
      </c>
      <c r="X36" s="106">
        <f>SUM(F36:H38)</f>
        <v>0</v>
      </c>
      <c r="Y36" s="107">
        <f>AP19</f>
        <v>10</v>
      </c>
      <c r="Z36" s="100">
        <f>X36/Y36</f>
        <v>0</v>
      </c>
      <c r="AA36" s="100">
        <f>AQ19/AI21</f>
        <v>6.7857142857142852E-2</v>
      </c>
      <c r="AB36" s="106">
        <f>COUNT(I36:M38,S36:U38)</f>
        <v>24</v>
      </c>
      <c r="AC36" s="106">
        <f>SUM(I36:M38,S36:U38)</f>
        <v>0</v>
      </c>
      <c r="AD36" s="107">
        <f>AP20</f>
        <v>27</v>
      </c>
      <c r="AE36" s="100">
        <f>AC36/AD36</f>
        <v>0</v>
      </c>
      <c r="AF36" s="100">
        <f>AQ20/AI21</f>
        <v>8.6785714285714285E-2</v>
      </c>
      <c r="AM36" s="49"/>
      <c r="AN36" s="49"/>
      <c r="AO36" s="49"/>
      <c r="AP36" s="49"/>
      <c r="AQ36" s="49"/>
      <c r="AR36" s="49"/>
      <c r="AS36" s="49"/>
    </row>
    <row r="37" spans="2:45">
      <c r="B37" s="109"/>
      <c r="C37" s="39" t="s">
        <v>30</v>
      </c>
      <c r="D37" s="15"/>
      <c r="E37" s="15"/>
      <c r="F37" s="55">
        <f>IF('Input Sheet - Office'!F37="Yes",$AL$50,0)</f>
        <v>0</v>
      </c>
      <c r="G37" s="55">
        <f>IF('Input Sheet - Office'!G37="Yes",$AL$50,0)</f>
        <v>0</v>
      </c>
      <c r="H37" s="55">
        <f>IF('Input Sheet - Office'!H37="Yes",$AL$50,0)</f>
        <v>0</v>
      </c>
      <c r="I37" s="55">
        <f>IF('Input Sheet - Office'!I37="Yes",$AN$50,0)</f>
        <v>0</v>
      </c>
      <c r="J37" s="55">
        <f>IF('Input Sheet - Office'!J37="Yes",$AN$50,0)</f>
        <v>0</v>
      </c>
      <c r="K37" s="55">
        <f>IF('Input Sheet - Office'!K37="Yes",$AN$50,0)</f>
        <v>0</v>
      </c>
      <c r="L37" s="55">
        <f>IF('Input Sheet - Office'!L37="Yes",$AN$50,0)</f>
        <v>0</v>
      </c>
      <c r="M37" s="55">
        <f>IF('Input Sheet - Office'!M37="Yes",$AN$50,0)</f>
        <v>0</v>
      </c>
      <c r="N37" s="16"/>
      <c r="O37" s="16"/>
      <c r="P37" s="16"/>
      <c r="Q37" s="16"/>
      <c r="R37" s="16"/>
      <c r="S37" s="55">
        <f>IF('Input Sheet - Office'!S37="Yes",$AN$50,0)</f>
        <v>0</v>
      </c>
      <c r="T37" s="55">
        <f>IF('Input Sheet - Office'!T37="Yes",$AN$50,0)</f>
        <v>0</v>
      </c>
      <c r="U37" s="55">
        <f>IF('Input Sheet - Office'!U37="Yes",$AN$50,0)</f>
        <v>0</v>
      </c>
      <c r="V37" s="38"/>
      <c r="W37" s="104"/>
      <c r="X37" s="104"/>
      <c r="Y37" s="104"/>
      <c r="Z37" s="101"/>
      <c r="AA37" s="101"/>
      <c r="AB37" s="104"/>
      <c r="AC37" s="104"/>
      <c r="AD37" s="104"/>
      <c r="AE37" s="101"/>
      <c r="AF37" s="101"/>
    </row>
    <row r="38" spans="2:45">
      <c r="B38" s="109"/>
      <c r="C38" s="39" t="s">
        <v>29</v>
      </c>
      <c r="D38" s="15"/>
      <c r="E38" s="15"/>
      <c r="F38" s="55">
        <f>IF('Input Sheet - Office'!F38="Yes",$AL$50,0)</f>
        <v>0</v>
      </c>
      <c r="G38" s="55">
        <f>IF('Input Sheet - Office'!G38="Yes",$AL$50,0)</f>
        <v>0</v>
      </c>
      <c r="H38" s="55">
        <f>IF('Input Sheet - Office'!H38="Yes",$AL$50,0)</f>
        <v>0</v>
      </c>
      <c r="I38" s="55">
        <f>IF('Input Sheet - Office'!I38="Yes",$AN$50,0)</f>
        <v>0</v>
      </c>
      <c r="J38" s="55">
        <f>IF('Input Sheet - Office'!J38="Yes",$AN$50,0)</f>
        <v>0</v>
      </c>
      <c r="K38" s="55">
        <f>IF('Input Sheet - Office'!K38="Yes",$AN$50,0)</f>
        <v>0</v>
      </c>
      <c r="L38" s="55">
        <f>IF('Input Sheet - Office'!L38="Yes",$AN$50,0)</f>
        <v>0</v>
      </c>
      <c r="M38" s="55">
        <f>IF('Input Sheet - Office'!M38="Yes",$AN$50,0)</f>
        <v>0</v>
      </c>
      <c r="N38" s="16"/>
      <c r="O38" s="16"/>
      <c r="P38" s="16"/>
      <c r="Q38" s="16"/>
      <c r="R38" s="16"/>
      <c r="S38" s="55">
        <f>IF('Input Sheet - Office'!S38="Yes",$AN$50,0)</f>
        <v>0</v>
      </c>
      <c r="T38" s="55">
        <f>IF('Input Sheet - Office'!T38="Yes",$AN$50,0)</f>
        <v>0</v>
      </c>
      <c r="U38" s="55">
        <f>IF('Input Sheet - Office'!U38="Yes",$AN$50,0)</f>
        <v>0</v>
      </c>
      <c r="V38" s="38"/>
      <c r="W38" s="105"/>
      <c r="X38" s="105"/>
      <c r="Y38" s="105"/>
      <c r="Z38" s="102"/>
      <c r="AA38" s="102"/>
      <c r="AB38" s="105"/>
      <c r="AC38" s="105"/>
      <c r="AD38" s="105"/>
      <c r="AE38" s="102"/>
      <c r="AF38" s="102"/>
    </row>
    <row r="39" spans="2:45" ht="30.6">
      <c r="B39" s="13" t="s">
        <v>73</v>
      </c>
      <c r="C39" s="39" t="s">
        <v>25</v>
      </c>
      <c r="D39" s="15"/>
      <c r="E39" s="15"/>
      <c r="F39" s="55">
        <f>IF('Input Sheet - Office'!F39="Yes",$AL$51,0)</f>
        <v>0</v>
      </c>
      <c r="G39" s="55">
        <f>IF('Input Sheet - Office'!G39="Yes",$AL$51,0)</f>
        <v>0</v>
      </c>
      <c r="H39" s="55">
        <f>IF('Input Sheet - Office'!H39="Yes",$AL$51,0)</f>
        <v>0</v>
      </c>
      <c r="I39" s="55">
        <f>IF('Input Sheet - Office'!I39="Yes",$AN$51,0)</f>
        <v>0</v>
      </c>
      <c r="J39" s="55">
        <f>IF('Input Sheet - Office'!J39="Yes",$AN$51,0)</f>
        <v>0</v>
      </c>
      <c r="K39" s="55">
        <f>IF('Input Sheet - Office'!K39="Yes",$AN$51,0)</f>
        <v>0</v>
      </c>
      <c r="L39" s="55">
        <f>IF('Input Sheet - Office'!L39="Yes",$AN$51,0)</f>
        <v>0</v>
      </c>
      <c r="M39" s="55">
        <f>IF('Input Sheet - Office'!M39="Yes",$AN$51,0)</f>
        <v>0</v>
      </c>
      <c r="N39" s="16"/>
      <c r="O39" s="16"/>
      <c r="P39" s="16"/>
      <c r="Q39" s="15"/>
      <c r="R39" s="16"/>
      <c r="S39" s="55">
        <f>IF('Input Sheet - Office'!S39="Yes",$AN$51,0)</f>
        <v>0</v>
      </c>
      <c r="T39" s="55">
        <f>IF('Input Sheet - Office'!T39="Yes",$AN$51,0)</f>
        <v>0</v>
      </c>
      <c r="U39" s="55">
        <f>IF('Input Sheet - Office'!U39="Yes",$AN$51,0)</f>
        <v>0</v>
      </c>
      <c r="V39" s="38"/>
      <c r="W39" s="82">
        <f>COUNT(F39:H39)</f>
        <v>3</v>
      </c>
      <c r="X39" s="82">
        <f>SUM(F39:H39)</f>
        <v>0</v>
      </c>
      <c r="Y39" s="87">
        <f>AR19</f>
        <v>2</v>
      </c>
      <c r="Z39" s="81">
        <f>X39/Y39</f>
        <v>0</v>
      </c>
      <c r="AA39" s="81">
        <f>AS19/AI21</f>
        <v>1.3571428571428571E-2</v>
      </c>
      <c r="AB39" s="82">
        <f>COUNT(I39:M39,S39:U39)</f>
        <v>8</v>
      </c>
      <c r="AC39" s="82">
        <f>SUM(I39:M39,S39:U39)</f>
        <v>0</v>
      </c>
      <c r="AD39" s="87">
        <f>AR20</f>
        <v>9</v>
      </c>
      <c r="AE39" s="81">
        <f>AC39/AD39</f>
        <v>0</v>
      </c>
      <c r="AF39" s="81">
        <f>AS20/AI21</f>
        <v>2.8928571428571428E-2</v>
      </c>
      <c r="AM39" s="52"/>
      <c r="AN39" s="52"/>
      <c r="AO39" s="52"/>
      <c r="AP39" s="52"/>
      <c r="AQ39" s="52"/>
      <c r="AR39" s="52"/>
      <c r="AS39" s="52"/>
    </row>
    <row r="40" spans="2:45">
      <c r="B40" s="108" t="s">
        <v>78</v>
      </c>
      <c r="C40" s="39" t="s">
        <v>26</v>
      </c>
      <c r="D40" s="29"/>
      <c r="E40" s="29"/>
      <c r="F40" s="29"/>
      <c r="G40" s="29"/>
      <c r="H40" s="29"/>
      <c r="I40" s="29"/>
      <c r="J40" s="29"/>
      <c r="K40" s="29"/>
      <c r="L40" s="29"/>
      <c r="M40" s="29"/>
      <c r="N40" s="15"/>
      <c r="O40" s="15"/>
      <c r="P40" s="15"/>
      <c r="Q40" s="25"/>
      <c r="R40" s="28"/>
      <c r="S40" s="29"/>
      <c r="T40" s="29"/>
      <c r="U40" s="29"/>
      <c r="V40" s="30"/>
      <c r="W40" s="80" t="s">
        <v>102</v>
      </c>
      <c r="X40" s="80" t="s">
        <v>102</v>
      </c>
      <c r="Y40" s="80" t="s">
        <v>102</v>
      </c>
      <c r="Z40" s="80" t="s">
        <v>102</v>
      </c>
      <c r="AA40" s="80" t="s">
        <v>102</v>
      </c>
      <c r="AB40" s="80" t="s">
        <v>102</v>
      </c>
      <c r="AC40" s="80" t="s">
        <v>102</v>
      </c>
      <c r="AD40" s="80" t="s">
        <v>102</v>
      </c>
      <c r="AE40" s="80" t="s">
        <v>102</v>
      </c>
      <c r="AF40" s="80" t="s">
        <v>102</v>
      </c>
      <c r="AM40" s="52"/>
      <c r="AN40" s="52"/>
      <c r="AO40" s="52"/>
      <c r="AP40" s="52"/>
      <c r="AQ40" s="52"/>
      <c r="AR40" s="52"/>
      <c r="AS40" s="52"/>
    </row>
    <row r="41" spans="2:45">
      <c r="B41" s="109"/>
      <c r="C41" s="37" t="s">
        <v>35</v>
      </c>
      <c r="D41" s="15"/>
      <c r="E41" s="15"/>
      <c r="F41" s="55">
        <f>IF('Input Sheet - Office'!F41="Yes",$AL$52,0)</f>
        <v>0</v>
      </c>
      <c r="G41" s="55">
        <f>IF('Input Sheet - Office'!G41="Yes",$AL$52,0)</f>
        <v>0</v>
      </c>
      <c r="H41" s="55">
        <f>IF('Input Sheet - Office'!H41="Yes",$AL$52,0)</f>
        <v>0</v>
      </c>
      <c r="I41" s="55">
        <f>IF('Input Sheet - Office'!I41="Yes",$AN$52,0)</f>
        <v>0</v>
      </c>
      <c r="J41" s="55">
        <f>IF('Input Sheet - Office'!J41="Yes",$AN$52,0)</f>
        <v>0</v>
      </c>
      <c r="K41" s="55">
        <f>IF('Input Sheet - Office'!K41="Yes",$AN$52,0)</f>
        <v>0</v>
      </c>
      <c r="L41" s="55">
        <f>IF('Input Sheet - Office'!L41="Yes",$AN$52,0)</f>
        <v>0</v>
      </c>
      <c r="M41" s="55">
        <f>IF('Input Sheet - Office'!M41="Yes",$AN$52,0)</f>
        <v>0</v>
      </c>
      <c r="N41" s="16"/>
      <c r="O41" s="16"/>
      <c r="P41" s="16"/>
      <c r="Q41" s="16"/>
      <c r="R41" s="16"/>
      <c r="S41" s="55">
        <f>IF('Input Sheet - Office'!S41="Yes",$AN$52,0)</f>
        <v>0</v>
      </c>
      <c r="T41" s="55">
        <f>IF('Input Sheet - Office'!T41="Yes",$AN$52,0)</f>
        <v>0</v>
      </c>
      <c r="U41" s="55">
        <f>IF('Input Sheet - Office'!U41="Yes",$AN$52,0)</f>
        <v>0</v>
      </c>
      <c r="V41" s="38"/>
      <c r="W41" s="106">
        <f>COUNT(F41:H54)</f>
        <v>42</v>
      </c>
      <c r="X41" s="106">
        <f>SUM(F41:H54)</f>
        <v>0</v>
      </c>
      <c r="Y41" s="107">
        <f>AT19</f>
        <v>14</v>
      </c>
      <c r="Z41" s="100">
        <f>X41/Y41</f>
        <v>0</v>
      </c>
      <c r="AA41" s="100">
        <f>AU19/AI21</f>
        <v>9.5000000000000001E-2</v>
      </c>
      <c r="AB41" s="106">
        <f>COUNT(I41:M54,S41:U54)</f>
        <v>112</v>
      </c>
      <c r="AC41" s="106">
        <f>SUM(I41:M54,S41:U54)</f>
        <v>0</v>
      </c>
      <c r="AD41" s="107">
        <f>AT20</f>
        <v>35</v>
      </c>
      <c r="AE41" s="100">
        <f>AC41/AD41</f>
        <v>0</v>
      </c>
      <c r="AF41" s="100">
        <f>AU20/AI21</f>
        <v>0.1125</v>
      </c>
      <c r="AM41" s="52"/>
      <c r="AN41" s="52"/>
      <c r="AO41" s="52"/>
      <c r="AP41" s="52"/>
      <c r="AQ41" s="52"/>
      <c r="AR41" s="52"/>
      <c r="AS41" s="52"/>
    </row>
    <row r="42" spans="2:45">
      <c r="B42" s="109"/>
      <c r="C42" s="37" t="s">
        <v>36</v>
      </c>
      <c r="D42" s="15"/>
      <c r="E42" s="15"/>
      <c r="F42" s="55">
        <f>IF('Input Sheet - Office'!F42="Yes",$AL$52,0)</f>
        <v>0</v>
      </c>
      <c r="G42" s="55">
        <f>IF('Input Sheet - Office'!G42="Yes",$AL$52,0)</f>
        <v>0</v>
      </c>
      <c r="H42" s="55">
        <f>IF('Input Sheet - Office'!H42="Yes",$AL$52,0)</f>
        <v>0</v>
      </c>
      <c r="I42" s="55">
        <f>IF('Input Sheet - Office'!I42="Yes",$AN$52,0)</f>
        <v>0</v>
      </c>
      <c r="J42" s="55">
        <f>IF('Input Sheet - Office'!J42="Yes",$AN$52,0)</f>
        <v>0</v>
      </c>
      <c r="K42" s="55">
        <f>IF('Input Sheet - Office'!K42="Yes",$AN$52,0)</f>
        <v>0</v>
      </c>
      <c r="L42" s="55">
        <f>IF('Input Sheet - Office'!L42="Yes",$AN$52,0)</f>
        <v>0</v>
      </c>
      <c r="M42" s="55">
        <f>IF('Input Sheet - Office'!M42="Yes",$AN$52,0)</f>
        <v>0</v>
      </c>
      <c r="N42" s="16"/>
      <c r="O42" s="16"/>
      <c r="P42" s="16"/>
      <c r="Q42" s="16"/>
      <c r="R42" s="16"/>
      <c r="S42" s="55">
        <f>IF('Input Sheet - Office'!S42="Yes",$AN$52,0)</f>
        <v>0</v>
      </c>
      <c r="T42" s="55">
        <f>IF('Input Sheet - Office'!T42="Yes",$AN$52,0)</f>
        <v>0</v>
      </c>
      <c r="U42" s="55">
        <f>IF('Input Sheet - Office'!U42="Yes",$AN$52,0)</f>
        <v>0</v>
      </c>
      <c r="V42" s="38"/>
      <c r="W42" s="104"/>
      <c r="X42" s="104"/>
      <c r="Y42" s="104"/>
      <c r="Z42" s="101"/>
      <c r="AA42" s="101"/>
      <c r="AB42" s="104"/>
      <c r="AC42" s="104"/>
      <c r="AD42" s="104"/>
      <c r="AE42" s="101"/>
      <c r="AF42" s="101"/>
      <c r="AH42" s="53"/>
    </row>
    <row r="43" spans="2:45">
      <c r="B43" s="109"/>
      <c r="C43" s="37" t="s">
        <v>38</v>
      </c>
      <c r="D43" s="15"/>
      <c r="E43" s="15"/>
      <c r="F43" s="55">
        <f>IF('Input Sheet - Office'!F43="Yes",$AL$52,0)</f>
        <v>0</v>
      </c>
      <c r="G43" s="55">
        <f>IF('Input Sheet - Office'!G43="Yes",$AL$52,0)</f>
        <v>0</v>
      </c>
      <c r="H43" s="55">
        <f>IF('Input Sheet - Office'!H43="Yes",$AL$52,0)</f>
        <v>0</v>
      </c>
      <c r="I43" s="55">
        <f>IF('Input Sheet - Office'!I43="Yes",$AN$52,0)</f>
        <v>0</v>
      </c>
      <c r="J43" s="55">
        <f>IF('Input Sheet - Office'!J43="Yes",$AN$52,0)</f>
        <v>0</v>
      </c>
      <c r="K43" s="55">
        <f>IF('Input Sheet - Office'!K43="Yes",$AN$52,0)</f>
        <v>0</v>
      </c>
      <c r="L43" s="55">
        <f>IF('Input Sheet - Office'!L43="Yes",$AN$52,0)</f>
        <v>0</v>
      </c>
      <c r="M43" s="55">
        <f>IF('Input Sheet - Office'!M43="Yes",$AN$52,0)</f>
        <v>0</v>
      </c>
      <c r="N43" s="16"/>
      <c r="O43" s="16"/>
      <c r="P43" s="16"/>
      <c r="Q43" s="16"/>
      <c r="R43" s="16"/>
      <c r="S43" s="55">
        <f>IF('Input Sheet - Office'!S43="Yes",$AN$52,0)</f>
        <v>0</v>
      </c>
      <c r="T43" s="55">
        <f>IF('Input Sheet - Office'!T43="Yes",$AN$52,0)</f>
        <v>0</v>
      </c>
      <c r="U43" s="55">
        <f>IF('Input Sheet - Office'!U43="Yes",$AN$52,0)</f>
        <v>0</v>
      </c>
      <c r="V43" s="38"/>
      <c r="W43" s="104"/>
      <c r="X43" s="104"/>
      <c r="Y43" s="104"/>
      <c r="Z43" s="101"/>
      <c r="AA43" s="101"/>
      <c r="AB43" s="104"/>
      <c r="AC43" s="104"/>
      <c r="AD43" s="104"/>
      <c r="AE43" s="101"/>
      <c r="AF43" s="101"/>
      <c r="AH43" s="53"/>
    </row>
    <row r="44" spans="2:45">
      <c r="B44" s="109"/>
      <c r="C44" s="37" t="s">
        <v>40</v>
      </c>
      <c r="D44" s="15"/>
      <c r="E44" s="15"/>
      <c r="F44" s="55">
        <f>IF('Input Sheet - Office'!F44="Yes",$AL$52,0)</f>
        <v>0</v>
      </c>
      <c r="G44" s="55">
        <f>IF('Input Sheet - Office'!G44="Yes",$AL$52,0)</f>
        <v>0</v>
      </c>
      <c r="H44" s="55">
        <f>IF('Input Sheet - Office'!H44="Yes",$AL$52,0)</f>
        <v>0</v>
      </c>
      <c r="I44" s="55">
        <f>IF('Input Sheet - Office'!I44="Yes",$AN$52,0)</f>
        <v>0</v>
      </c>
      <c r="J44" s="55">
        <f>IF('Input Sheet - Office'!J44="Yes",$AN$52,0)</f>
        <v>0</v>
      </c>
      <c r="K44" s="55">
        <f>IF('Input Sheet - Office'!K44="Yes",$AN$52,0)</f>
        <v>0</v>
      </c>
      <c r="L44" s="55">
        <f>IF('Input Sheet - Office'!L44="Yes",$AN$52,0)</f>
        <v>0</v>
      </c>
      <c r="M44" s="55">
        <f>IF('Input Sheet - Office'!M44="Yes",$AN$52,0)</f>
        <v>0</v>
      </c>
      <c r="N44" s="16"/>
      <c r="O44" s="16"/>
      <c r="P44" s="16"/>
      <c r="Q44" s="16"/>
      <c r="R44" s="16"/>
      <c r="S44" s="55">
        <f>IF('Input Sheet - Office'!S44="Yes",$AN$52,0)</f>
        <v>0</v>
      </c>
      <c r="T44" s="55">
        <f>IF('Input Sheet - Office'!T44="Yes",$AN$52,0)</f>
        <v>0</v>
      </c>
      <c r="U44" s="55">
        <f>IF('Input Sheet - Office'!U44="Yes",$AN$52,0)</f>
        <v>0</v>
      </c>
      <c r="V44" s="38"/>
      <c r="W44" s="104"/>
      <c r="X44" s="104"/>
      <c r="Y44" s="104"/>
      <c r="Z44" s="101"/>
      <c r="AA44" s="101"/>
      <c r="AB44" s="104"/>
      <c r="AC44" s="104"/>
      <c r="AD44" s="104"/>
      <c r="AE44" s="101"/>
      <c r="AF44" s="101"/>
    </row>
    <row r="45" spans="2:45">
      <c r="B45" s="109"/>
      <c r="C45" s="37" t="s">
        <v>39</v>
      </c>
      <c r="D45" s="15"/>
      <c r="E45" s="15"/>
      <c r="F45" s="55">
        <f>IF('Input Sheet - Office'!F45="Yes",$AL$52,0)</f>
        <v>0</v>
      </c>
      <c r="G45" s="55">
        <f>IF('Input Sheet - Office'!G45="Yes",$AL$52,0)</f>
        <v>0</v>
      </c>
      <c r="H45" s="55">
        <f>IF('Input Sheet - Office'!H45="Yes",$AL$52,0)</f>
        <v>0</v>
      </c>
      <c r="I45" s="55">
        <f>IF('Input Sheet - Office'!I45="Yes",$AN$52,0)</f>
        <v>0</v>
      </c>
      <c r="J45" s="55">
        <f>IF('Input Sheet - Office'!J45="Yes",$AN$52,0)</f>
        <v>0</v>
      </c>
      <c r="K45" s="55">
        <f>IF('Input Sheet - Office'!K45="Yes",$AN$52,0)</f>
        <v>0</v>
      </c>
      <c r="L45" s="55">
        <f>IF('Input Sheet - Office'!L45="Yes",$AN$52,0)</f>
        <v>0</v>
      </c>
      <c r="M45" s="55">
        <f>IF('Input Sheet - Office'!M45="Yes",$AN$52,0)</f>
        <v>0</v>
      </c>
      <c r="N45" s="16"/>
      <c r="O45" s="16"/>
      <c r="P45" s="16"/>
      <c r="Q45" s="16"/>
      <c r="R45" s="16"/>
      <c r="S45" s="55">
        <f>IF('Input Sheet - Office'!S45="Yes",$AN$52,0)</f>
        <v>0</v>
      </c>
      <c r="T45" s="55">
        <f>IF('Input Sheet - Office'!T45="Yes",$AN$52,0)</f>
        <v>0</v>
      </c>
      <c r="U45" s="55">
        <f>IF('Input Sheet - Office'!U45="Yes",$AN$52,0)</f>
        <v>0</v>
      </c>
      <c r="V45" s="38"/>
      <c r="W45" s="104"/>
      <c r="X45" s="104"/>
      <c r="Y45" s="104"/>
      <c r="Z45" s="101"/>
      <c r="AA45" s="101"/>
      <c r="AB45" s="104"/>
      <c r="AC45" s="104"/>
      <c r="AD45" s="104"/>
      <c r="AE45" s="101"/>
      <c r="AF45" s="101"/>
    </row>
    <row r="46" spans="2:45">
      <c r="B46" s="109"/>
      <c r="C46" s="37" t="s">
        <v>37</v>
      </c>
      <c r="D46" s="15"/>
      <c r="E46" s="15"/>
      <c r="F46" s="55">
        <f>IF('Input Sheet - Office'!F46="Yes",$AL$52,0)</f>
        <v>0</v>
      </c>
      <c r="G46" s="55">
        <f>IF('Input Sheet - Office'!G46="Yes",$AL$52,0)</f>
        <v>0</v>
      </c>
      <c r="H46" s="55">
        <f>IF('Input Sheet - Office'!H46="Yes",$AL$52,0)</f>
        <v>0</v>
      </c>
      <c r="I46" s="55">
        <f>IF('Input Sheet - Office'!I46="Yes",$AN$52,0)</f>
        <v>0</v>
      </c>
      <c r="J46" s="55">
        <f>IF('Input Sheet - Office'!J46="Yes",$AN$52,0)</f>
        <v>0</v>
      </c>
      <c r="K46" s="55">
        <f>IF('Input Sheet - Office'!K46="Yes",$AN$52,0)</f>
        <v>0</v>
      </c>
      <c r="L46" s="55">
        <f>IF('Input Sheet - Office'!L46="Yes",$AN$52,0)</f>
        <v>0</v>
      </c>
      <c r="M46" s="55">
        <f>IF('Input Sheet - Office'!M46="Yes",$AN$52,0)</f>
        <v>0</v>
      </c>
      <c r="N46" s="16"/>
      <c r="O46" s="16"/>
      <c r="P46" s="16"/>
      <c r="Q46" s="16"/>
      <c r="R46" s="16"/>
      <c r="S46" s="55">
        <f>IF('Input Sheet - Office'!S46="Yes",$AN$52,0)</f>
        <v>0</v>
      </c>
      <c r="T46" s="55">
        <f>IF('Input Sheet - Office'!T46="Yes",$AN$52,0)</f>
        <v>0</v>
      </c>
      <c r="U46" s="55">
        <f>IF('Input Sheet - Office'!U46="Yes",$AN$52,0)</f>
        <v>0</v>
      </c>
      <c r="V46" s="38"/>
      <c r="W46" s="104"/>
      <c r="X46" s="104"/>
      <c r="Y46" s="104"/>
      <c r="Z46" s="101"/>
      <c r="AA46" s="101"/>
      <c r="AB46" s="104"/>
      <c r="AC46" s="104"/>
      <c r="AD46" s="104"/>
      <c r="AE46" s="101"/>
      <c r="AF46" s="101"/>
      <c r="AL46" s="83" t="s">
        <v>97</v>
      </c>
      <c r="AN46" s="83" t="s">
        <v>98</v>
      </c>
    </row>
    <row r="47" spans="2:45">
      <c r="B47" s="109"/>
      <c r="C47" s="37" t="s">
        <v>41</v>
      </c>
      <c r="D47" s="15"/>
      <c r="E47" s="15"/>
      <c r="F47" s="55">
        <f>IF('Input Sheet - Office'!F47="Yes",$AL$52,0)</f>
        <v>0</v>
      </c>
      <c r="G47" s="55">
        <f>IF('Input Sheet - Office'!G47="Yes",$AL$52,0)</f>
        <v>0</v>
      </c>
      <c r="H47" s="55">
        <f>IF('Input Sheet - Office'!H47="Yes",$AL$52,0)</f>
        <v>0</v>
      </c>
      <c r="I47" s="55">
        <f>IF('Input Sheet - Office'!I47="Yes",$AN$52,0)</f>
        <v>0</v>
      </c>
      <c r="J47" s="55">
        <f>IF('Input Sheet - Office'!J47="Yes",$AN$52,0)</f>
        <v>0</v>
      </c>
      <c r="K47" s="55">
        <f>IF('Input Sheet - Office'!K47="Yes",$AN$52,0)</f>
        <v>0</v>
      </c>
      <c r="L47" s="55">
        <f>IF('Input Sheet - Office'!L47="Yes",$AN$52,0)</f>
        <v>0</v>
      </c>
      <c r="M47" s="55">
        <f>IF('Input Sheet - Office'!M47="Yes",$AN$52,0)</f>
        <v>0</v>
      </c>
      <c r="N47" s="16"/>
      <c r="O47" s="16"/>
      <c r="P47" s="16"/>
      <c r="Q47" s="16"/>
      <c r="R47" s="16"/>
      <c r="S47" s="55">
        <f>IF('Input Sheet - Office'!S47="Yes",$AN$52,0)</f>
        <v>0</v>
      </c>
      <c r="T47" s="55">
        <f>IF('Input Sheet - Office'!T47="Yes",$AN$52,0)</f>
        <v>0</v>
      </c>
      <c r="U47" s="55">
        <f>IF('Input Sheet - Office'!U47="Yes",$AN$52,0)</f>
        <v>0</v>
      </c>
      <c r="V47" s="38"/>
      <c r="W47" s="104"/>
      <c r="X47" s="104"/>
      <c r="Y47" s="104"/>
      <c r="Z47" s="101"/>
      <c r="AA47" s="101"/>
      <c r="AB47" s="104"/>
      <c r="AC47" s="104"/>
      <c r="AD47" s="104"/>
      <c r="AE47" s="101"/>
      <c r="AF47" s="101"/>
      <c r="AJ47" s="83" t="s">
        <v>81</v>
      </c>
      <c r="AL47" s="83">
        <f t="shared" ref="AL47" si="2">$Y$23/15</f>
        <v>1.2666666666666666</v>
      </c>
      <c r="AN47" s="83">
        <f>$AD$23/40</f>
        <v>2.5000000000000001E-2</v>
      </c>
    </row>
    <row r="48" spans="2:45">
      <c r="B48" s="109"/>
      <c r="C48" s="37" t="s">
        <v>42</v>
      </c>
      <c r="D48" s="15"/>
      <c r="E48" s="15"/>
      <c r="F48" s="55">
        <f>IF('Input Sheet - Office'!F48="Yes",$AL$52,0)</f>
        <v>0</v>
      </c>
      <c r="G48" s="55">
        <f>IF('Input Sheet - Office'!G48="Yes",$AL$52,0)</f>
        <v>0</v>
      </c>
      <c r="H48" s="55">
        <f>IF('Input Sheet - Office'!H48="Yes",$AL$52,0)</f>
        <v>0</v>
      </c>
      <c r="I48" s="55">
        <f>IF('Input Sheet - Office'!I48="Yes",$AN$52,0)</f>
        <v>0</v>
      </c>
      <c r="J48" s="55">
        <f>IF('Input Sheet - Office'!J48="Yes",$AN$52,0)</f>
        <v>0</v>
      </c>
      <c r="K48" s="55">
        <f>IF('Input Sheet - Office'!K48="Yes",$AN$52,0)</f>
        <v>0</v>
      </c>
      <c r="L48" s="55">
        <f>IF('Input Sheet - Office'!L48="Yes",$AN$52,0)</f>
        <v>0</v>
      </c>
      <c r="M48" s="55">
        <f>IF('Input Sheet - Office'!M48="Yes",$AN$52,0)</f>
        <v>0</v>
      </c>
      <c r="N48" s="16"/>
      <c r="O48" s="16"/>
      <c r="P48" s="16"/>
      <c r="Q48" s="16"/>
      <c r="R48" s="16"/>
      <c r="S48" s="55">
        <f>IF('Input Sheet - Office'!S48="Yes",$AN$52,0)</f>
        <v>0</v>
      </c>
      <c r="T48" s="55">
        <f>IF('Input Sheet - Office'!T48="Yes",$AN$52,0)</f>
        <v>0</v>
      </c>
      <c r="U48" s="55">
        <f>IF('Input Sheet - Office'!U48="Yes",$AN$52,0)</f>
        <v>0</v>
      </c>
      <c r="V48" s="38"/>
      <c r="W48" s="104"/>
      <c r="X48" s="104"/>
      <c r="Y48" s="104"/>
      <c r="Z48" s="101"/>
      <c r="AA48" s="101"/>
      <c r="AB48" s="104"/>
      <c r="AC48" s="104"/>
      <c r="AD48" s="104"/>
      <c r="AE48" s="101"/>
      <c r="AF48" s="101"/>
      <c r="AJ48" s="83" t="s">
        <v>71</v>
      </c>
      <c r="AL48" s="83">
        <f t="shared" ref="AL48" si="3">$Y$28/18</f>
        <v>2</v>
      </c>
      <c r="AN48" s="83">
        <f>$AD$28/48</f>
        <v>8.3333333333333329E-2</v>
      </c>
    </row>
    <row r="49" spans="2:40">
      <c r="B49" s="109"/>
      <c r="C49" s="37" t="s">
        <v>43</v>
      </c>
      <c r="D49" s="15"/>
      <c r="E49" s="15"/>
      <c r="F49" s="55">
        <f>IF('Input Sheet - Office'!F49="Yes",$AL$52,0)</f>
        <v>0</v>
      </c>
      <c r="G49" s="55">
        <f>IF('Input Sheet - Office'!G49="Yes",$AL$52,0)</f>
        <v>0</v>
      </c>
      <c r="H49" s="55">
        <f>IF('Input Sheet - Office'!H49="Yes",$AL$52,0)</f>
        <v>0</v>
      </c>
      <c r="I49" s="55">
        <f>IF('Input Sheet - Office'!I49="Yes",$AN$52,0)</f>
        <v>0</v>
      </c>
      <c r="J49" s="55">
        <f>IF('Input Sheet - Office'!J49="Yes",$AN$52,0)</f>
        <v>0</v>
      </c>
      <c r="K49" s="55">
        <f>IF('Input Sheet - Office'!K49="Yes",$AN$52,0)</f>
        <v>0</v>
      </c>
      <c r="L49" s="55">
        <f>IF('Input Sheet - Office'!L49="Yes",$AN$52,0)</f>
        <v>0</v>
      </c>
      <c r="M49" s="55">
        <f>IF('Input Sheet - Office'!M49="Yes",$AN$52,0)</f>
        <v>0</v>
      </c>
      <c r="N49" s="16"/>
      <c r="O49" s="16"/>
      <c r="P49" s="16"/>
      <c r="Q49" s="16"/>
      <c r="R49" s="16"/>
      <c r="S49" s="55">
        <f>IF('Input Sheet - Office'!S49="Yes",$AN$52,0)</f>
        <v>0</v>
      </c>
      <c r="T49" s="55">
        <f>IF('Input Sheet - Office'!T49="Yes",$AN$52,0)</f>
        <v>0</v>
      </c>
      <c r="U49" s="55">
        <f>IF('Input Sheet - Office'!U49="Yes",$AN$52,0)</f>
        <v>0</v>
      </c>
      <c r="V49" s="38"/>
      <c r="W49" s="104"/>
      <c r="X49" s="104"/>
      <c r="Y49" s="104"/>
      <c r="Z49" s="101"/>
      <c r="AA49" s="101"/>
      <c r="AB49" s="104"/>
      <c r="AC49" s="104"/>
      <c r="AD49" s="104"/>
      <c r="AE49" s="101"/>
      <c r="AF49" s="101"/>
      <c r="AJ49" s="83" t="s">
        <v>106</v>
      </c>
      <c r="AL49" s="83">
        <f t="shared" ref="AL49" si="4">$Y$32/6</f>
        <v>2.8333333333333335</v>
      </c>
      <c r="AN49" s="83">
        <f>$AD$32/16</f>
        <v>1.3125</v>
      </c>
    </row>
    <row r="50" spans="2:40">
      <c r="B50" s="109"/>
      <c r="C50" s="40" t="s">
        <v>44</v>
      </c>
      <c r="D50" s="15"/>
      <c r="E50" s="15"/>
      <c r="F50" s="55">
        <f>IF('Input Sheet - Office'!F50="Yes",$AL$52,0)</f>
        <v>0</v>
      </c>
      <c r="G50" s="55">
        <f>IF('Input Sheet - Office'!G50="Yes",$AL$52,0)</f>
        <v>0</v>
      </c>
      <c r="H50" s="55">
        <f>IF('Input Sheet - Office'!H50="Yes",$AL$52,0)</f>
        <v>0</v>
      </c>
      <c r="I50" s="55">
        <f>IF('Input Sheet - Office'!I50="Yes",$AN$52,0)</f>
        <v>0</v>
      </c>
      <c r="J50" s="55">
        <f>IF('Input Sheet - Office'!J50="Yes",$AN$52,0)</f>
        <v>0</v>
      </c>
      <c r="K50" s="55">
        <f>IF('Input Sheet - Office'!K50="Yes",$AN$52,0)</f>
        <v>0</v>
      </c>
      <c r="L50" s="55">
        <f>IF('Input Sheet - Office'!L50="Yes",$AN$52,0)</f>
        <v>0</v>
      </c>
      <c r="M50" s="55">
        <f>IF('Input Sheet - Office'!M50="Yes",$AN$52,0)</f>
        <v>0</v>
      </c>
      <c r="N50" s="16"/>
      <c r="O50" s="16"/>
      <c r="P50" s="16"/>
      <c r="Q50" s="16"/>
      <c r="R50" s="16"/>
      <c r="S50" s="55">
        <f>IF('Input Sheet - Office'!S50="Yes",$AN$52,0)</f>
        <v>0</v>
      </c>
      <c r="T50" s="55">
        <f>IF('Input Sheet - Office'!T50="Yes",$AN$52,0)</f>
        <v>0</v>
      </c>
      <c r="U50" s="55">
        <f>IF('Input Sheet - Office'!U50="Yes",$AN$52,0)</f>
        <v>0</v>
      </c>
      <c r="V50" s="38"/>
      <c r="W50" s="104"/>
      <c r="X50" s="104"/>
      <c r="Y50" s="104"/>
      <c r="Z50" s="101"/>
      <c r="AA50" s="101"/>
      <c r="AB50" s="104"/>
      <c r="AC50" s="104"/>
      <c r="AD50" s="104"/>
      <c r="AE50" s="101"/>
      <c r="AF50" s="101"/>
      <c r="AJ50" s="83" t="s">
        <v>101</v>
      </c>
      <c r="AL50" s="83">
        <f t="shared" ref="AL50" si="5">$Y$36/9</f>
        <v>1.1111111111111112</v>
      </c>
      <c r="AN50" s="83">
        <f>$AD$36/24</f>
        <v>1.125</v>
      </c>
    </row>
    <row r="51" spans="2:40">
      <c r="B51" s="109"/>
      <c r="C51" s="37" t="s">
        <v>45</v>
      </c>
      <c r="D51" s="15"/>
      <c r="E51" s="15"/>
      <c r="F51" s="55">
        <f>IF('Input Sheet - Office'!F51="Yes",$AL$52,0)</f>
        <v>0</v>
      </c>
      <c r="G51" s="55">
        <f>IF('Input Sheet - Office'!G51="Yes",$AL$52,0)</f>
        <v>0</v>
      </c>
      <c r="H51" s="55">
        <f>IF('Input Sheet - Office'!H51="Yes",$AL$52,0)</f>
        <v>0</v>
      </c>
      <c r="I51" s="55">
        <f>IF('Input Sheet - Office'!I51="Yes",$AN$52,0)</f>
        <v>0</v>
      </c>
      <c r="J51" s="55">
        <f>IF('Input Sheet - Office'!J51="Yes",$AN$52,0)</f>
        <v>0</v>
      </c>
      <c r="K51" s="55">
        <f>IF('Input Sheet - Office'!K51="Yes",$AN$52,0)</f>
        <v>0</v>
      </c>
      <c r="L51" s="55">
        <f>IF('Input Sheet - Office'!L51="Yes",$AN$52,0)</f>
        <v>0</v>
      </c>
      <c r="M51" s="55">
        <f>IF('Input Sheet - Office'!M51="Yes",$AN$52,0)</f>
        <v>0</v>
      </c>
      <c r="N51" s="16"/>
      <c r="O51" s="16"/>
      <c r="P51" s="16"/>
      <c r="Q51" s="16"/>
      <c r="R51" s="16"/>
      <c r="S51" s="55">
        <f>IF('Input Sheet - Office'!S51="Yes",$AN$52,0)</f>
        <v>0</v>
      </c>
      <c r="T51" s="55">
        <f>IF('Input Sheet - Office'!T51="Yes",$AN$52,0)</f>
        <v>0</v>
      </c>
      <c r="U51" s="55">
        <f>IF('Input Sheet - Office'!U51="Yes",$AN$52,0)</f>
        <v>0</v>
      </c>
      <c r="V51" s="38"/>
      <c r="W51" s="104"/>
      <c r="X51" s="104"/>
      <c r="Y51" s="104"/>
      <c r="Z51" s="101"/>
      <c r="AA51" s="101"/>
      <c r="AB51" s="104"/>
      <c r="AC51" s="104"/>
      <c r="AD51" s="104"/>
      <c r="AE51" s="101"/>
      <c r="AF51" s="101"/>
      <c r="AJ51" s="83" t="s">
        <v>73</v>
      </c>
      <c r="AL51" s="83">
        <f t="shared" ref="AL51" si="6">$Y$39/3</f>
        <v>0.66666666666666663</v>
      </c>
      <c r="AN51" s="83">
        <f>$AD$39/8</f>
        <v>1.125</v>
      </c>
    </row>
    <row r="52" spans="2:40">
      <c r="B52" s="109"/>
      <c r="C52" s="37" t="s">
        <v>46</v>
      </c>
      <c r="D52" s="15"/>
      <c r="E52" s="15"/>
      <c r="F52" s="55">
        <f>IF('Input Sheet - Office'!F52="Yes",$AL$52,0)</f>
        <v>0</v>
      </c>
      <c r="G52" s="55">
        <f>IF('Input Sheet - Office'!G52="Yes",$AL$52,0)</f>
        <v>0</v>
      </c>
      <c r="H52" s="55">
        <f>IF('Input Sheet - Office'!H52="Yes",$AL$52,0)</f>
        <v>0</v>
      </c>
      <c r="I52" s="55">
        <f>IF('Input Sheet - Office'!I52="Yes",$AN$52,0)</f>
        <v>0</v>
      </c>
      <c r="J52" s="55">
        <f>IF('Input Sheet - Office'!J52="Yes",$AN$52,0)</f>
        <v>0</v>
      </c>
      <c r="K52" s="55">
        <f>IF('Input Sheet - Office'!K52="Yes",$AN$52,0)</f>
        <v>0</v>
      </c>
      <c r="L52" s="55">
        <f>IF('Input Sheet - Office'!L52="Yes",$AN$52,0)</f>
        <v>0</v>
      </c>
      <c r="M52" s="55">
        <f>IF('Input Sheet - Office'!M52="Yes",$AN$52,0)</f>
        <v>0</v>
      </c>
      <c r="N52" s="16"/>
      <c r="O52" s="16"/>
      <c r="P52" s="16"/>
      <c r="Q52" s="16"/>
      <c r="R52" s="16"/>
      <c r="S52" s="55">
        <f>IF('Input Sheet - Office'!S52="Yes",$AN$52,0)</f>
        <v>0</v>
      </c>
      <c r="T52" s="55">
        <f>IF('Input Sheet - Office'!T52="Yes",$AN$52,0)</f>
        <v>0</v>
      </c>
      <c r="U52" s="55">
        <f>IF('Input Sheet - Office'!U52="Yes",$AN$52,0)</f>
        <v>0</v>
      </c>
      <c r="V52" s="38"/>
      <c r="W52" s="104"/>
      <c r="X52" s="104"/>
      <c r="Y52" s="104"/>
      <c r="Z52" s="101"/>
      <c r="AA52" s="101"/>
      <c r="AB52" s="104"/>
      <c r="AC52" s="104"/>
      <c r="AD52" s="104"/>
      <c r="AE52" s="101"/>
      <c r="AF52" s="101"/>
      <c r="AJ52" s="83" t="s">
        <v>78</v>
      </c>
      <c r="AL52" s="83">
        <f t="shared" ref="AL52" si="7">$Y$41/42</f>
        <v>0.33333333333333331</v>
      </c>
      <c r="AN52" s="83">
        <f>$AD$41/112</f>
        <v>0.3125</v>
      </c>
    </row>
    <row r="53" spans="2:40">
      <c r="B53" s="109"/>
      <c r="C53" s="37" t="s">
        <v>47</v>
      </c>
      <c r="D53" s="15"/>
      <c r="E53" s="15"/>
      <c r="F53" s="55">
        <f>IF('Input Sheet - Office'!F53="Yes",$AL$52,0)</f>
        <v>0</v>
      </c>
      <c r="G53" s="55">
        <f>IF('Input Sheet - Office'!G53="Yes",$AL$52,0)</f>
        <v>0</v>
      </c>
      <c r="H53" s="55">
        <f>IF('Input Sheet - Office'!H53="Yes",$AL$52,0)</f>
        <v>0</v>
      </c>
      <c r="I53" s="55">
        <f>IF('Input Sheet - Office'!I53="Yes",$AN$52,0)</f>
        <v>0</v>
      </c>
      <c r="J53" s="55">
        <f>IF('Input Sheet - Office'!J53="Yes",$AN$52,0)</f>
        <v>0</v>
      </c>
      <c r="K53" s="55">
        <f>IF('Input Sheet - Office'!K53="Yes",$AN$52,0)</f>
        <v>0</v>
      </c>
      <c r="L53" s="55">
        <f>IF('Input Sheet - Office'!L53="Yes",$AN$52,0)</f>
        <v>0</v>
      </c>
      <c r="M53" s="55">
        <f>IF('Input Sheet - Office'!M53="Yes",$AN$52,0)</f>
        <v>0</v>
      </c>
      <c r="N53" s="16"/>
      <c r="O53" s="16"/>
      <c r="P53" s="16"/>
      <c r="Q53" s="16"/>
      <c r="R53" s="16"/>
      <c r="S53" s="55">
        <f>IF('Input Sheet - Office'!S53="Yes",$AN$52,0)</f>
        <v>0</v>
      </c>
      <c r="T53" s="55">
        <f>IF('Input Sheet - Office'!T53="Yes",$AN$52,0)</f>
        <v>0</v>
      </c>
      <c r="U53" s="55">
        <f>IF('Input Sheet - Office'!U53="Yes",$AN$52,0)</f>
        <v>0</v>
      </c>
      <c r="V53" s="38"/>
      <c r="W53" s="104"/>
      <c r="X53" s="104"/>
      <c r="Y53" s="104"/>
      <c r="Z53" s="101"/>
      <c r="AA53" s="101"/>
      <c r="AB53" s="104"/>
      <c r="AC53" s="104"/>
      <c r="AD53" s="104"/>
      <c r="AE53" s="101"/>
      <c r="AF53" s="101"/>
      <c r="AJ53" s="83" t="s">
        <v>75</v>
      </c>
      <c r="AL53" s="83">
        <f t="shared" ref="AL53" si="8">$Y$62/24</f>
        <v>8.3333333333333329E-2</v>
      </c>
      <c r="AN53" s="83">
        <f>$AD$62/64</f>
        <v>4.6875E-2</v>
      </c>
    </row>
    <row r="54" spans="2:40">
      <c r="B54" s="109"/>
      <c r="C54" s="37" t="s">
        <v>48</v>
      </c>
      <c r="D54" s="15"/>
      <c r="E54" s="15"/>
      <c r="F54" s="55">
        <f>IF('Input Sheet - Office'!F54="Yes",$AL$52,0)</f>
        <v>0</v>
      </c>
      <c r="G54" s="55">
        <f>IF('Input Sheet - Office'!G54="Yes",$AL$52,0)</f>
        <v>0</v>
      </c>
      <c r="H54" s="55">
        <f>IF('Input Sheet - Office'!H54="Yes",$AL$52,0)</f>
        <v>0</v>
      </c>
      <c r="I54" s="55">
        <f>IF('Input Sheet - Office'!I54="Yes",$AN$52,0)</f>
        <v>0</v>
      </c>
      <c r="J54" s="55">
        <f>IF('Input Sheet - Office'!J54="Yes",$AN$52,0)</f>
        <v>0</v>
      </c>
      <c r="K54" s="55">
        <f>IF('Input Sheet - Office'!K54="Yes",$AN$52,0)</f>
        <v>0</v>
      </c>
      <c r="L54" s="55">
        <f>IF('Input Sheet - Office'!L54="Yes",$AN$52,0)</f>
        <v>0</v>
      </c>
      <c r="M54" s="55">
        <f>IF('Input Sheet - Office'!M54="Yes",$AN$52,0)</f>
        <v>0</v>
      </c>
      <c r="N54" s="16"/>
      <c r="O54" s="16"/>
      <c r="P54" s="16"/>
      <c r="Q54" s="16"/>
      <c r="R54" s="16"/>
      <c r="S54" s="55">
        <f>IF('Input Sheet - Office'!S54="Yes",$AN$52,0)</f>
        <v>0</v>
      </c>
      <c r="T54" s="55">
        <f>IF('Input Sheet - Office'!T54="Yes",$AN$52,0)</f>
        <v>0</v>
      </c>
      <c r="U54" s="55">
        <f>IF('Input Sheet - Office'!U54="Yes",$AN$52,0)</f>
        <v>0</v>
      </c>
      <c r="V54" s="38"/>
      <c r="W54" s="105"/>
      <c r="X54" s="105"/>
      <c r="Y54" s="105"/>
      <c r="Z54" s="102"/>
      <c r="AA54" s="102"/>
      <c r="AB54" s="105"/>
      <c r="AC54" s="105"/>
      <c r="AD54" s="105"/>
      <c r="AE54" s="102"/>
      <c r="AF54" s="102"/>
    </row>
    <row r="55" spans="2:40" ht="34.799999999999997">
      <c r="B55" s="13" t="s">
        <v>74</v>
      </c>
      <c r="C55" s="37" t="s">
        <v>49</v>
      </c>
      <c r="D55" s="15"/>
      <c r="E55" s="15"/>
      <c r="F55" s="15"/>
      <c r="G55" s="15"/>
      <c r="H55" s="15"/>
      <c r="I55" s="15"/>
      <c r="J55" s="15"/>
      <c r="K55" s="15"/>
      <c r="L55" s="15"/>
      <c r="M55" s="15"/>
      <c r="N55" s="16"/>
      <c r="O55" s="16"/>
      <c r="P55" s="16"/>
      <c r="Q55" s="16"/>
      <c r="R55" s="16"/>
      <c r="S55" s="15"/>
      <c r="T55" s="15"/>
      <c r="U55" s="15"/>
      <c r="V55" s="38"/>
      <c r="W55" s="80" t="s">
        <v>102</v>
      </c>
      <c r="X55" s="80" t="s">
        <v>102</v>
      </c>
      <c r="Y55" s="80" t="s">
        <v>102</v>
      </c>
      <c r="Z55" s="80" t="s">
        <v>102</v>
      </c>
      <c r="AA55" s="80" t="s">
        <v>102</v>
      </c>
      <c r="AB55" s="80" t="s">
        <v>102</v>
      </c>
      <c r="AC55" s="80" t="s">
        <v>102</v>
      </c>
      <c r="AD55" s="80" t="s">
        <v>102</v>
      </c>
      <c r="AE55" s="80" t="s">
        <v>102</v>
      </c>
      <c r="AF55" s="80" t="s">
        <v>102</v>
      </c>
    </row>
    <row r="56" spans="2:40">
      <c r="B56" s="108" t="s">
        <v>76</v>
      </c>
      <c r="C56" s="37" t="s">
        <v>50</v>
      </c>
      <c r="D56" s="15"/>
      <c r="E56" s="15"/>
      <c r="F56" s="15"/>
      <c r="G56" s="15"/>
      <c r="H56" s="15"/>
      <c r="I56" s="15"/>
      <c r="J56" s="15"/>
      <c r="K56" s="15"/>
      <c r="L56" s="15"/>
      <c r="M56" s="15"/>
      <c r="N56" s="16"/>
      <c r="O56" s="16"/>
      <c r="P56" s="16"/>
      <c r="Q56" s="16"/>
      <c r="R56" s="16"/>
      <c r="S56" s="15"/>
      <c r="T56" s="15"/>
      <c r="U56" s="15"/>
      <c r="V56" s="38"/>
      <c r="W56" s="103" t="s">
        <v>102</v>
      </c>
      <c r="X56" s="103" t="s">
        <v>102</v>
      </c>
      <c r="Y56" s="103" t="s">
        <v>102</v>
      </c>
      <c r="Z56" s="103" t="s">
        <v>102</v>
      </c>
      <c r="AA56" s="103" t="s">
        <v>102</v>
      </c>
      <c r="AB56" s="103" t="s">
        <v>102</v>
      </c>
      <c r="AC56" s="103" t="s">
        <v>102</v>
      </c>
      <c r="AD56" s="103" t="s">
        <v>102</v>
      </c>
      <c r="AE56" s="103" t="s">
        <v>102</v>
      </c>
      <c r="AF56" s="103" t="s">
        <v>102</v>
      </c>
    </row>
    <row r="57" spans="2:40">
      <c r="B57" s="109"/>
      <c r="C57" s="37" t="s">
        <v>51</v>
      </c>
      <c r="D57" s="15"/>
      <c r="E57" s="15"/>
      <c r="F57" s="15"/>
      <c r="G57" s="15"/>
      <c r="H57" s="15"/>
      <c r="I57" s="15"/>
      <c r="J57" s="15"/>
      <c r="K57" s="15"/>
      <c r="L57" s="15"/>
      <c r="M57" s="15"/>
      <c r="N57" s="16"/>
      <c r="O57" s="16"/>
      <c r="P57" s="16"/>
      <c r="Q57" s="16"/>
      <c r="R57" s="16"/>
      <c r="S57" s="15"/>
      <c r="T57" s="15"/>
      <c r="U57" s="15"/>
      <c r="V57" s="38"/>
      <c r="W57" s="104"/>
      <c r="X57" s="104"/>
      <c r="Y57" s="104"/>
      <c r="Z57" s="104"/>
      <c r="AA57" s="104"/>
      <c r="AB57" s="104"/>
      <c r="AC57" s="104"/>
      <c r="AD57" s="104"/>
      <c r="AE57" s="104"/>
      <c r="AF57" s="104"/>
    </row>
    <row r="58" spans="2:40">
      <c r="B58" s="109"/>
      <c r="C58" s="37" t="s">
        <v>52</v>
      </c>
      <c r="D58" s="15"/>
      <c r="E58" s="15"/>
      <c r="F58" s="15"/>
      <c r="G58" s="15"/>
      <c r="H58" s="15"/>
      <c r="I58" s="15"/>
      <c r="J58" s="15"/>
      <c r="K58" s="15"/>
      <c r="L58" s="15"/>
      <c r="M58" s="15"/>
      <c r="N58" s="16"/>
      <c r="O58" s="16"/>
      <c r="P58" s="16"/>
      <c r="Q58" s="16"/>
      <c r="R58" s="16"/>
      <c r="S58" s="15"/>
      <c r="T58" s="15"/>
      <c r="U58" s="15"/>
      <c r="V58" s="38"/>
      <c r="W58" s="104"/>
      <c r="X58" s="104"/>
      <c r="Y58" s="104"/>
      <c r="Z58" s="104"/>
      <c r="AA58" s="104"/>
      <c r="AB58" s="104"/>
      <c r="AC58" s="104"/>
      <c r="AD58" s="104"/>
      <c r="AE58" s="104"/>
      <c r="AF58" s="104"/>
    </row>
    <row r="59" spans="2:40">
      <c r="B59" s="109"/>
      <c r="C59" s="37" t="s">
        <v>53</v>
      </c>
      <c r="D59" s="15"/>
      <c r="E59" s="15"/>
      <c r="F59" s="15"/>
      <c r="G59" s="15"/>
      <c r="H59" s="15"/>
      <c r="I59" s="15"/>
      <c r="J59" s="15"/>
      <c r="K59" s="15"/>
      <c r="L59" s="15"/>
      <c r="M59" s="15"/>
      <c r="N59" s="16"/>
      <c r="O59" s="16"/>
      <c r="P59" s="16"/>
      <c r="Q59" s="16"/>
      <c r="R59" s="16"/>
      <c r="S59" s="15"/>
      <c r="T59" s="15"/>
      <c r="U59" s="15"/>
      <c r="V59" s="38"/>
      <c r="W59" s="104"/>
      <c r="X59" s="104"/>
      <c r="Y59" s="104"/>
      <c r="Z59" s="104"/>
      <c r="AA59" s="104"/>
      <c r="AB59" s="104"/>
      <c r="AC59" s="104"/>
      <c r="AD59" s="104"/>
      <c r="AE59" s="104"/>
      <c r="AF59" s="104"/>
    </row>
    <row r="60" spans="2:40">
      <c r="B60" s="109"/>
      <c r="C60" s="37" t="s">
        <v>54</v>
      </c>
      <c r="D60" s="15"/>
      <c r="E60" s="15"/>
      <c r="F60" s="15"/>
      <c r="G60" s="15"/>
      <c r="H60" s="15"/>
      <c r="I60" s="15"/>
      <c r="J60" s="15"/>
      <c r="K60" s="15"/>
      <c r="L60" s="15"/>
      <c r="M60" s="15"/>
      <c r="N60" s="16"/>
      <c r="O60" s="16"/>
      <c r="P60" s="16"/>
      <c r="Q60" s="16"/>
      <c r="R60" s="16"/>
      <c r="S60" s="15"/>
      <c r="T60" s="15"/>
      <c r="U60" s="15"/>
      <c r="V60" s="38"/>
      <c r="W60" s="104"/>
      <c r="X60" s="104"/>
      <c r="Y60" s="104"/>
      <c r="Z60" s="104"/>
      <c r="AA60" s="104"/>
      <c r="AB60" s="104"/>
      <c r="AC60" s="104"/>
      <c r="AD60" s="104"/>
      <c r="AE60" s="104"/>
      <c r="AF60" s="104"/>
    </row>
    <row r="61" spans="2:40">
      <c r="B61" s="109"/>
      <c r="C61" s="37" t="s">
        <v>55</v>
      </c>
      <c r="D61" s="15"/>
      <c r="E61" s="15"/>
      <c r="F61" s="15"/>
      <c r="G61" s="15"/>
      <c r="H61" s="15"/>
      <c r="I61" s="15"/>
      <c r="J61" s="15"/>
      <c r="K61" s="15"/>
      <c r="L61" s="15"/>
      <c r="M61" s="15"/>
      <c r="N61" s="16"/>
      <c r="O61" s="16"/>
      <c r="P61" s="16"/>
      <c r="Q61" s="16"/>
      <c r="R61" s="16"/>
      <c r="S61" s="15"/>
      <c r="T61" s="15"/>
      <c r="U61" s="15"/>
      <c r="V61" s="38"/>
      <c r="W61" s="105"/>
      <c r="X61" s="105"/>
      <c r="Y61" s="105"/>
      <c r="Z61" s="105"/>
      <c r="AA61" s="105"/>
      <c r="AB61" s="105"/>
      <c r="AC61" s="105"/>
      <c r="AD61" s="105"/>
      <c r="AE61" s="105"/>
      <c r="AF61" s="105"/>
    </row>
    <row r="62" spans="2:40">
      <c r="B62" s="108" t="s">
        <v>75</v>
      </c>
      <c r="C62" s="37" t="s">
        <v>65</v>
      </c>
      <c r="D62" s="15"/>
      <c r="E62" s="15"/>
      <c r="F62" s="55">
        <f>IF('Input Sheet - Office'!F62="Yes",$AL$53,0)</f>
        <v>0</v>
      </c>
      <c r="G62" s="55">
        <f>IF('Input Sheet - Office'!G62="Yes",$AL$53,0)</f>
        <v>0</v>
      </c>
      <c r="H62" s="55">
        <f>IF('Input Sheet - Office'!H62="Yes",$AL$53,0)</f>
        <v>0</v>
      </c>
      <c r="I62" s="55">
        <f>IF('Input Sheet - Office'!I62="Yes",$AN$53,0)</f>
        <v>0</v>
      </c>
      <c r="J62" s="55">
        <f>IF('Input Sheet - Office'!J62="Yes",$AN$53,0)</f>
        <v>0</v>
      </c>
      <c r="K62" s="55">
        <f>IF('Input Sheet - Office'!K62="Yes",$AN$53,0)</f>
        <v>0</v>
      </c>
      <c r="L62" s="55">
        <f>IF('Input Sheet - Office'!L62="Yes",$AN$53,0)</f>
        <v>0</v>
      </c>
      <c r="M62" s="55">
        <f>IF('Input Sheet - Office'!M62="Yes",$AN$53,0)</f>
        <v>0</v>
      </c>
      <c r="N62" s="16"/>
      <c r="O62" s="16"/>
      <c r="P62" s="16"/>
      <c r="Q62" s="16"/>
      <c r="R62" s="16"/>
      <c r="S62" s="55">
        <f>IF('Input Sheet - Office'!S62="Yes",$AN$53,0)</f>
        <v>0</v>
      </c>
      <c r="T62" s="55">
        <f>IF('Input Sheet - Office'!T62="Yes",$AN$53,0)</f>
        <v>0</v>
      </c>
      <c r="U62" s="55">
        <f>IF('Input Sheet - Office'!U62="Yes",$AN$53,0)</f>
        <v>0</v>
      </c>
      <c r="V62" s="38"/>
      <c r="W62" s="106">
        <f>COUNT(F62:H69)</f>
        <v>24</v>
      </c>
      <c r="X62" s="106">
        <f>SUM(F62:H69)</f>
        <v>0</v>
      </c>
      <c r="Y62" s="107">
        <f>AV19</f>
        <v>2</v>
      </c>
      <c r="Z62" s="100">
        <f>X62/Y62</f>
        <v>0</v>
      </c>
      <c r="AA62" s="100">
        <f>AW19/AI21</f>
        <v>1.3571428571428571E-2</v>
      </c>
      <c r="AB62" s="106">
        <f>COUNT(I62:M69,S62:U69)</f>
        <v>64</v>
      </c>
      <c r="AC62" s="106">
        <f>SUM(I62:M69,S62:U69)</f>
        <v>0</v>
      </c>
      <c r="AD62" s="107">
        <f>AV20</f>
        <v>3</v>
      </c>
      <c r="AE62" s="100">
        <f>AC62/AD62</f>
        <v>0</v>
      </c>
      <c r="AF62" s="100">
        <f>AW20/AI21</f>
        <v>9.6428571428571423E-3</v>
      </c>
    </row>
    <row r="63" spans="2:40">
      <c r="B63" s="109"/>
      <c r="C63" s="37" t="s">
        <v>66</v>
      </c>
      <c r="D63" s="15"/>
      <c r="E63" s="15"/>
      <c r="F63" s="55">
        <f>IF('Input Sheet - Office'!F63="Yes",$AL$53,0)</f>
        <v>0</v>
      </c>
      <c r="G63" s="55">
        <f>IF('Input Sheet - Office'!G63="Yes",$AL$53,0)</f>
        <v>0</v>
      </c>
      <c r="H63" s="55">
        <f>IF('Input Sheet - Office'!H63="Yes",$AL$53,0)</f>
        <v>0</v>
      </c>
      <c r="I63" s="55">
        <f>IF('Input Sheet - Office'!I63="Yes",$AN$53,0)</f>
        <v>0</v>
      </c>
      <c r="J63" s="55">
        <f>IF('Input Sheet - Office'!J63="Yes",$AN$53,0)</f>
        <v>0</v>
      </c>
      <c r="K63" s="55">
        <f>IF('Input Sheet - Office'!K63="Yes",$AN$53,0)</f>
        <v>0</v>
      </c>
      <c r="L63" s="55">
        <f>IF('Input Sheet - Office'!L63="Yes",$AN$53,0)</f>
        <v>0</v>
      </c>
      <c r="M63" s="55">
        <f>IF('Input Sheet - Office'!M63="Yes",$AN$53,0)</f>
        <v>0</v>
      </c>
      <c r="N63" s="16"/>
      <c r="O63" s="16"/>
      <c r="P63" s="16"/>
      <c r="Q63" s="16"/>
      <c r="R63" s="16"/>
      <c r="S63" s="55">
        <f>IF('Input Sheet - Office'!S63="Yes",$AN$53,0)</f>
        <v>0</v>
      </c>
      <c r="T63" s="55">
        <f>IF('Input Sheet - Office'!T63="Yes",$AN$53,0)</f>
        <v>0</v>
      </c>
      <c r="U63" s="55">
        <f>IF('Input Sheet - Office'!U63="Yes",$AN$53,0)</f>
        <v>0</v>
      </c>
      <c r="V63" s="38"/>
      <c r="W63" s="104"/>
      <c r="X63" s="104"/>
      <c r="Y63" s="104"/>
      <c r="Z63" s="101"/>
      <c r="AA63" s="101"/>
      <c r="AB63" s="104"/>
      <c r="AC63" s="104"/>
      <c r="AD63" s="104"/>
      <c r="AE63" s="101"/>
      <c r="AF63" s="101"/>
    </row>
    <row r="64" spans="2:40">
      <c r="B64" s="109"/>
      <c r="C64" s="37" t="s">
        <v>79</v>
      </c>
      <c r="D64" s="15"/>
      <c r="E64" s="15"/>
      <c r="F64" s="55">
        <f>IF('Input Sheet - Office'!F64="Yes",$AL$53,0)</f>
        <v>0</v>
      </c>
      <c r="G64" s="55">
        <f>IF('Input Sheet - Office'!G64="Yes",$AL$53,0)</f>
        <v>0</v>
      </c>
      <c r="H64" s="55">
        <f>IF('Input Sheet - Office'!H64="Yes",$AL$53,0)</f>
        <v>0</v>
      </c>
      <c r="I64" s="55">
        <f>IF('Input Sheet - Office'!I64="Yes",$AN$53,0)</f>
        <v>0</v>
      </c>
      <c r="J64" s="55">
        <f>IF('Input Sheet - Office'!J64="Yes",$AN$53,0)</f>
        <v>0</v>
      </c>
      <c r="K64" s="55">
        <f>IF('Input Sheet - Office'!K64="Yes",$AN$53,0)</f>
        <v>0</v>
      </c>
      <c r="L64" s="55">
        <f>IF('Input Sheet - Office'!L64="Yes",$AN$53,0)</f>
        <v>0</v>
      </c>
      <c r="M64" s="55">
        <f>IF('Input Sheet - Office'!M64="Yes",$AN$53,0)</f>
        <v>0</v>
      </c>
      <c r="N64" s="16"/>
      <c r="O64" s="16"/>
      <c r="P64" s="16"/>
      <c r="Q64" s="16"/>
      <c r="R64" s="16"/>
      <c r="S64" s="55">
        <f>IF('Input Sheet - Office'!S64="Yes",$AN$53,0)</f>
        <v>0</v>
      </c>
      <c r="T64" s="55">
        <f>IF('Input Sheet - Office'!T64="Yes",$AN$53,0)</f>
        <v>0</v>
      </c>
      <c r="U64" s="55">
        <f>IF('Input Sheet - Office'!U64="Yes",$AN$53,0)</f>
        <v>0</v>
      </c>
      <c r="V64" s="38"/>
      <c r="W64" s="104"/>
      <c r="X64" s="104"/>
      <c r="Y64" s="104"/>
      <c r="Z64" s="101"/>
      <c r="AA64" s="101"/>
      <c r="AB64" s="104"/>
      <c r="AC64" s="104"/>
      <c r="AD64" s="104"/>
      <c r="AE64" s="101"/>
      <c r="AF64" s="101"/>
    </row>
    <row r="65" spans="2:32">
      <c r="B65" s="109"/>
      <c r="C65" s="37" t="s">
        <v>80</v>
      </c>
      <c r="D65" s="15"/>
      <c r="E65" s="15"/>
      <c r="F65" s="55">
        <f>IF('Input Sheet - Office'!F65="Yes",$AL$53,0)</f>
        <v>0</v>
      </c>
      <c r="G65" s="55">
        <f>IF('Input Sheet - Office'!G65="Yes",$AL$53,0)</f>
        <v>0</v>
      </c>
      <c r="H65" s="55">
        <f>IF('Input Sheet - Office'!H65="Yes",$AL$53,0)</f>
        <v>0</v>
      </c>
      <c r="I65" s="55">
        <f>IF('Input Sheet - Office'!I65="Yes",$AN$53,0)</f>
        <v>0</v>
      </c>
      <c r="J65" s="55">
        <f>IF('Input Sheet - Office'!J65="Yes",$AN$53,0)</f>
        <v>0</v>
      </c>
      <c r="K65" s="55">
        <f>IF('Input Sheet - Office'!K65="Yes",$AN$53,0)</f>
        <v>0</v>
      </c>
      <c r="L65" s="55">
        <f>IF('Input Sheet - Office'!L65="Yes",$AN$53,0)</f>
        <v>0</v>
      </c>
      <c r="M65" s="55">
        <f>IF('Input Sheet - Office'!M65="Yes",$AN$53,0)</f>
        <v>0</v>
      </c>
      <c r="N65" s="16"/>
      <c r="O65" s="16"/>
      <c r="P65" s="16"/>
      <c r="Q65" s="16"/>
      <c r="R65" s="16"/>
      <c r="S65" s="55">
        <f>IF('Input Sheet - Office'!S65="Yes",$AN$53,0)</f>
        <v>0</v>
      </c>
      <c r="T65" s="55">
        <f>IF('Input Sheet - Office'!T65="Yes",$AN$53,0)</f>
        <v>0</v>
      </c>
      <c r="U65" s="55">
        <f>IF('Input Sheet - Office'!U65="Yes",$AN$53,0)</f>
        <v>0</v>
      </c>
      <c r="V65" s="38"/>
      <c r="W65" s="104"/>
      <c r="X65" s="104"/>
      <c r="Y65" s="104"/>
      <c r="Z65" s="101"/>
      <c r="AA65" s="101"/>
      <c r="AB65" s="104"/>
      <c r="AC65" s="104"/>
      <c r="AD65" s="104"/>
      <c r="AE65" s="101"/>
      <c r="AF65" s="101"/>
    </row>
    <row r="66" spans="2:32">
      <c r="B66" s="109"/>
      <c r="C66" s="37" t="s">
        <v>67</v>
      </c>
      <c r="D66" s="15"/>
      <c r="E66" s="15"/>
      <c r="F66" s="55">
        <f>IF('Input Sheet - Office'!F66="Yes",$AL$53,0)</f>
        <v>0</v>
      </c>
      <c r="G66" s="55">
        <f>IF('Input Sheet - Office'!G66="Yes",$AL$53,0)</f>
        <v>0</v>
      </c>
      <c r="H66" s="55">
        <f>IF('Input Sheet - Office'!H66="Yes",$AL$53,0)</f>
        <v>0</v>
      </c>
      <c r="I66" s="55">
        <f>IF('Input Sheet - Office'!I66="Yes",$AN$53,0)</f>
        <v>0</v>
      </c>
      <c r="J66" s="55">
        <f>IF('Input Sheet - Office'!J66="Yes",$AN$53,0)</f>
        <v>0</v>
      </c>
      <c r="K66" s="55">
        <f>IF('Input Sheet - Office'!K66="Yes",$AN$53,0)</f>
        <v>0</v>
      </c>
      <c r="L66" s="55">
        <f>IF('Input Sheet - Office'!L66="Yes",$AN$53,0)</f>
        <v>0</v>
      </c>
      <c r="M66" s="55">
        <f>IF('Input Sheet - Office'!M66="Yes",$AN$53,0)</f>
        <v>0</v>
      </c>
      <c r="N66" s="16"/>
      <c r="O66" s="16"/>
      <c r="P66" s="16"/>
      <c r="Q66" s="16"/>
      <c r="R66" s="16"/>
      <c r="S66" s="55">
        <f>IF('Input Sheet - Office'!S66="Yes",$AN$53,0)</f>
        <v>0</v>
      </c>
      <c r="T66" s="55">
        <f>IF('Input Sheet - Office'!T66="Yes",$AN$53,0)</f>
        <v>0</v>
      </c>
      <c r="U66" s="55">
        <f>IF('Input Sheet - Office'!U66="Yes",$AN$53,0)</f>
        <v>0</v>
      </c>
      <c r="V66" s="38"/>
      <c r="W66" s="104"/>
      <c r="X66" s="104"/>
      <c r="Y66" s="104"/>
      <c r="Z66" s="101"/>
      <c r="AA66" s="101"/>
      <c r="AB66" s="104"/>
      <c r="AC66" s="104"/>
      <c r="AD66" s="104"/>
      <c r="AE66" s="101"/>
      <c r="AF66" s="101"/>
    </row>
    <row r="67" spans="2:32">
      <c r="B67" s="109"/>
      <c r="C67" s="37" t="s">
        <v>68</v>
      </c>
      <c r="D67" s="15"/>
      <c r="E67" s="15"/>
      <c r="F67" s="55">
        <f>IF('Input Sheet - Office'!F67="Yes",$AL$53,0)</f>
        <v>0</v>
      </c>
      <c r="G67" s="55">
        <f>IF('Input Sheet - Office'!G67="Yes",$AL$53,0)</f>
        <v>0</v>
      </c>
      <c r="H67" s="55">
        <f>IF('Input Sheet - Office'!H67="Yes",$AL$53,0)</f>
        <v>0</v>
      </c>
      <c r="I67" s="55">
        <f>IF('Input Sheet - Office'!I67="Yes",$AN$53,0)</f>
        <v>0</v>
      </c>
      <c r="J67" s="55">
        <f>IF('Input Sheet - Office'!J67="Yes",$AN$53,0)</f>
        <v>0</v>
      </c>
      <c r="K67" s="55">
        <f>IF('Input Sheet - Office'!K67="Yes",$AN$53,0)</f>
        <v>0</v>
      </c>
      <c r="L67" s="55">
        <f>IF('Input Sheet - Office'!L67="Yes",$AN$53,0)</f>
        <v>0</v>
      </c>
      <c r="M67" s="55">
        <f>IF('Input Sheet - Office'!M67="Yes",$AN$53,0)</f>
        <v>0</v>
      </c>
      <c r="N67" s="16"/>
      <c r="O67" s="16"/>
      <c r="P67" s="16"/>
      <c r="Q67" s="16"/>
      <c r="R67" s="16"/>
      <c r="S67" s="55">
        <f>IF('Input Sheet - Office'!S67="Yes",$AN$53,0)</f>
        <v>0</v>
      </c>
      <c r="T67" s="55">
        <f>IF('Input Sheet - Office'!T67="Yes",$AN$53,0)</f>
        <v>0</v>
      </c>
      <c r="U67" s="55">
        <f>IF('Input Sheet - Office'!U67="Yes",$AN$53,0)</f>
        <v>0</v>
      </c>
      <c r="V67" s="38"/>
      <c r="W67" s="104"/>
      <c r="X67" s="104"/>
      <c r="Y67" s="104"/>
      <c r="Z67" s="101"/>
      <c r="AA67" s="101"/>
      <c r="AB67" s="104"/>
      <c r="AC67" s="104"/>
      <c r="AD67" s="104"/>
      <c r="AE67" s="101"/>
      <c r="AF67" s="101"/>
    </row>
    <row r="68" spans="2:32">
      <c r="B68" s="109"/>
      <c r="C68" s="37" t="s">
        <v>69</v>
      </c>
      <c r="D68" s="15"/>
      <c r="E68" s="15"/>
      <c r="F68" s="55">
        <f>IF('Input Sheet - Office'!F68="Yes",$AL$53,0)</f>
        <v>0</v>
      </c>
      <c r="G68" s="55">
        <f>IF('Input Sheet - Office'!G68="Yes",$AL$53,0)</f>
        <v>0</v>
      </c>
      <c r="H68" s="55">
        <f>IF('Input Sheet - Office'!H68="Yes",$AL$53,0)</f>
        <v>0</v>
      </c>
      <c r="I68" s="55">
        <f>IF('Input Sheet - Office'!I68="Yes",$AN$53,0)</f>
        <v>0</v>
      </c>
      <c r="J68" s="55">
        <f>IF('Input Sheet - Office'!J68="Yes",$AN$53,0)</f>
        <v>0</v>
      </c>
      <c r="K68" s="55">
        <f>IF('Input Sheet - Office'!K68="Yes",$AN$53,0)</f>
        <v>0</v>
      </c>
      <c r="L68" s="55">
        <f>IF('Input Sheet - Office'!L68="Yes",$AN$53,0)</f>
        <v>0</v>
      </c>
      <c r="M68" s="55">
        <f>IF('Input Sheet - Office'!M68="Yes",$AN$53,0)</f>
        <v>0</v>
      </c>
      <c r="N68" s="16"/>
      <c r="O68" s="16"/>
      <c r="P68" s="16"/>
      <c r="Q68" s="16"/>
      <c r="R68" s="16"/>
      <c r="S68" s="55">
        <f>IF('Input Sheet - Office'!S68="Yes",$AN$53,0)</f>
        <v>0</v>
      </c>
      <c r="T68" s="55">
        <f>IF('Input Sheet - Office'!T68="Yes",$AN$53,0)</f>
        <v>0</v>
      </c>
      <c r="U68" s="55">
        <f>IF('Input Sheet - Office'!U68="Yes",$AN$53,0)</f>
        <v>0</v>
      </c>
      <c r="V68" s="38"/>
      <c r="W68" s="104"/>
      <c r="X68" s="104"/>
      <c r="Y68" s="104"/>
      <c r="Z68" s="101"/>
      <c r="AA68" s="101"/>
      <c r="AB68" s="104"/>
      <c r="AC68" s="104"/>
      <c r="AD68" s="104"/>
      <c r="AE68" s="101"/>
      <c r="AF68" s="101"/>
    </row>
    <row r="69" spans="2:32">
      <c r="B69" s="109"/>
      <c r="C69" s="37" t="s">
        <v>70</v>
      </c>
      <c r="D69" s="15"/>
      <c r="E69" s="15"/>
      <c r="F69" s="55">
        <f>IF('Input Sheet - Office'!F69="Yes",$AL$53,0)</f>
        <v>0</v>
      </c>
      <c r="G69" s="55">
        <f>IF('Input Sheet - Office'!G69="Yes",$AL$53,0)</f>
        <v>0</v>
      </c>
      <c r="H69" s="55">
        <f>IF('Input Sheet - Office'!H69="Yes",$AL$53,0)</f>
        <v>0</v>
      </c>
      <c r="I69" s="55">
        <f>IF('Input Sheet - Office'!I69="Yes",$AN$53,0)</f>
        <v>0</v>
      </c>
      <c r="J69" s="55">
        <f>IF('Input Sheet - Office'!J69="Yes",$AN$53,0)</f>
        <v>0</v>
      </c>
      <c r="K69" s="55">
        <f>IF('Input Sheet - Office'!K69="Yes",$AN$53,0)</f>
        <v>0</v>
      </c>
      <c r="L69" s="55">
        <f>IF('Input Sheet - Office'!L69="Yes",$AN$53,0)</f>
        <v>0</v>
      </c>
      <c r="M69" s="55">
        <f>IF('Input Sheet - Office'!M69="Yes",$AN$53,0)</f>
        <v>0</v>
      </c>
      <c r="N69" s="16"/>
      <c r="O69" s="16"/>
      <c r="P69" s="16"/>
      <c r="Q69" s="16"/>
      <c r="R69" s="16"/>
      <c r="S69" s="55">
        <f>IF('Input Sheet - Office'!S69="Yes",$AN$53,0)</f>
        <v>0</v>
      </c>
      <c r="T69" s="55">
        <f>IF('Input Sheet - Office'!T69="Yes",$AN$53,0)</f>
        <v>0</v>
      </c>
      <c r="U69" s="55">
        <f>IF('Input Sheet - Office'!U69="Yes",$AN$53,0)</f>
        <v>0</v>
      </c>
      <c r="V69" s="38"/>
      <c r="W69" s="105"/>
      <c r="X69" s="105"/>
      <c r="Y69" s="105"/>
      <c r="Z69" s="102"/>
      <c r="AA69" s="102"/>
      <c r="AB69" s="105"/>
      <c r="AC69" s="105"/>
      <c r="AD69" s="105"/>
      <c r="AE69" s="102"/>
      <c r="AF69" s="102"/>
    </row>
    <row r="70" spans="2:32" ht="30" thickBot="1">
      <c r="B70" s="14" t="s">
        <v>77</v>
      </c>
      <c r="C70" s="41" t="s">
        <v>27</v>
      </c>
      <c r="D70" s="18"/>
      <c r="E70" s="18"/>
      <c r="F70" s="18"/>
      <c r="G70" s="18"/>
      <c r="H70" s="18"/>
      <c r="I70" s="18"/>
      <c r="J70" s="18"/>
      <c r="K70" s="18"/>
      <c r="L70" s="18"/>
      <c r="M70" s="18"/>
      <c r="N70" s="18"/>
      <c r="O70" s="18"/>
      <c r="P70" s="18"/>
      <c r="Q70" s="17"/>
      <c r="R70" s="18"/>
      <c r="S70" s="18"/>
      <c r="T70" s="18"/>
      <c r="U70" s="18"/>
      <c r="V70" s="51"/>
      <c r="W70" s="79" t="s">
        <v>102</v>
      </c>
      <c r="X70" s="79" t="s">
        <v>102</v>
      </c>
      <c r="Y70" s="79" t="s">
        <v>102</v>
      </c>
      <c r="Z70" s="79" t="s">
        <v>102</v>
      </c>
      <c r="AA70" s="79" t="s">
        <v>102</v>
      </c>
      <c r="AB70" s="79" t="s">
        <v>102</v>
      </c>
      <c r="AC70" s="79" t="s">
        <v>102</v>
      </c>
      <c r="AD70" s="79" t="s">
        <v>102</v>
      </c>
      <c r="AE70" s="79" t="s">
        <v>102</v>
      </c>
      <c r="AF70" s="79" t="s">
        <v>102</v>
      </c>
    </row>
    <row r="71" spans="2:32" ht="13.2" hidden="1" customHeight="1">
      <c r="C71" s="44" t="s">
        <v>32</v>
      </c>
      <c r="D71" s="45">
        <f>SUM(D17:D70)</f>
        <v>0</v>
      </c>
      <c r="E71" s="45">
        <f t="shared" ref="E71:V71" si="9">SUM(E17:E70)</f>
        <v>0</v>
      </c>
      <c r="F71" s="45">
        <f t="shared" si="9"/>
        <v>0</v>
      </c>
      <c r="G71" s="45">
        <f t="shared" si="9"/>
        <v>0</v>
      </c>
      <c r="H71" s="45">
        <f t="shared" si="9"/>
        <v>0</v>
      </c>
      <c r="I71" s="45">
        <f t="shared" si="9"/>
        <v>0</v>
      </c>
      <c r="J71" s="45">
        <f t="shared" si="9"/>
        <v>0</v>
      </c>
      <c r="K71" s="45">
        <f t="shared" si="9"/>
        <v>0</v>
      </c>
      <c r="L71" s="45">
        <f t="shared" si="9"/>
        <v>0</v>
      </c>
      <c r="M71" s="45">
        <f t="shared" si="9"/>
        <v>0</v>
      </c>
      <c r="N71" s="45">
        <f t="shared" si="9"/>
        <v>0</v>
      </c>
      <c r="O71" s="45">
        <f t="shared" si="9"/>
        <v>0</v>
      </c>
      <c r="P71" s="45">
        <f t="shared" si="9"/>
        <v>0</v>
      </c>
      <c r="Q71" s="45">
        <f t="shared" si="9"/>
        <v>0</v>
      </c>
      <c r="R71" s="45">
        <f t="shared" si="9"/>
        <v>0</v>
      </c>
      <c r="S71" s="45">
        <f t="shared" si="9"/>
        <v>0</v>
      </c>
      <c r="T71" s="45">
        <f t="shared" si="9"/>
        <v>0</v>
      </c>
      <c r="U71" s="45">
        <f t="shared" si="9"/>
        <v>0</v>
      </c>
      <c r="V71" s="46">
        <f t="shared" si="9"/>
        <v>0</v>
      </c>
      <c r="W71" s="8"/>
      <c r="X71" s="8"/>
      <c r="Y71" s="8"/>
      <c r="Z71" s="8"/>
      <c r="AA71" s="8"/>
      <c r="AB71" s="8"/>
      <c r="AC71" s="8"/>
      <c r="AD71" s="8"/>
      <c r="AE71" s="8"/>
      <c r="AF71" s="8"/>
    </row>
    <row r="72" spans="2:32" ht="13.2" hidden="1" customHeight="1">
      <c r="C72" s="6" t="s">
        <v>64</v>
      </c>
      <c r="D72" s="5">
        <v>53</v>
      </c>
      <c r="E72" s="5">
        <v>53</v>
      </c>
      <c r="F72" s="5">
        <v>53</v>
      </c>
      <c r="G72" s="5">
        <v>53</v>
      </c>
      <c r="H72" s="5">
        <v>53</v>
      </c>
      <c r="I72" s="5">
        <v>47</v>
      </c>
      <c r="J72" s="5">
        <v>47</v>
      </c>
      <c r="K72" s="5">
        <v>47</v>
      </c>
      <c r="L72" s="5">
        <v>47</v>
      </c>
      <c r="M72" s="5">
        <v>47</v>
      </c>
      <c r="N72" s="5">
        <v>1</v>
      </c>
      <c r="O72" s="5">
        <v>1</v>
      </c>
      <c r="P72" s="5">
        <v>1</v>
      </c>
      <c r="Q72" s="5">
        <v>2</v>
      </c>
      <c r="R72" s="5">
        <v>1</v>
      </c>
      <c r="S72" s="5">
        <v>53</v>
      </c>
      <c r="T72" s="5">
        <v>53</v>
      </c>
      <c r="U72" s="5">
        <v>53</v>
      </c>
      <c r="V72" s="9">
        <v>53</v>
      </c>
    </row>
    <row r="73" spans="2:32" ht="13.8" hidden="1" customHeight="1" thickBot="1">
      <c r="C73" s="47" t="s">
        <v>63</v>
      </c>
      <c r="D73" s="7">
        <f>D71/D72</f>
        <v>0</v>
      </c>
      <c r="E73" s="7">
        <f t="shared" ref="E73:V73" si="10">E71/E72</f>
        <v>0</v>
      </c>
      <c r="F73" s="7">
        <f t="shared" si="10"/>
        <v>0</v>
      </c>
      <c r="G73" s="7">
        <f t="shared" si="10"/>
        <v>0</v>
      </c>
      <c r="H73" s="7">
        <f t="shared" si="10"/>
        <v>0</v>
      </c>
      <c r="I73" s="7">
        <f t="shared" si="10"/>
        <v>0</v>
      </c>
      <c r="J73" s="7">
        <f t="shared" si="10"/>
        <v>0</v>
      </c>
      <c r="K73" s="7">
        <f t="shared" si="10"/>
        <v>0</v>
      </c>
      <c r="L73" s="7">
        <f t="shared" si="10"/>
        <v>0</v>
      </c>
      <c r="M73" s="7">
        <f t="shared" si="10"/>
        <v>0</v>
      </c>
      <c r="N73" s="7">
        <f t="shared" si="10"/>
        <v>0</v>
      </c>
      <c r="O73" s="7">
        <f t="shared" si="10"/>
        <v>0</v>
      </c>
      <c r="P73" s="7">
        <f t="shared" si="10"/>
        <v>0</v>
      </c>
      <c r="Q73" s="7">
        <f t="shared" si="10"/>
        <v>0</v>
      </c>
      <c r="R73" s="7">
        <f t="shared" si="10"/>
        <v>0</v>
      </c>
      <c r="S73" s="7">
        <f t="shared" si="10"/>
        <v>0</v>
      </c>
      <c r="T73" s="7">
        <f t="shared" si="10"/>
        <v>0</v>
      </c>
      <c r="U73" s="7">
        <f t="shared" si="10"/>
        <v>0</v>
      </c>
      <c r="V73" s="10">
        <f t="shared" si="10"/>
        <v>0</v>
      </c>
    </row>
    <row r="74" spans="2:32" ht="13.2" hidden="1" customHeight="1">
      <c r="B74" s="27"/>
      <c r="C74" s="11" t="s">
        <v>34</v>
      </c>
      <c r="D74" s="42">
        <v>718</v>
      </c>
      <c r="E74" s="43"/>
      <c r="F74" s="20"/>
      <c r="G74" s="20"/>
      <c r="H74" s="20"/>
      <c r="I74" s="20"/>
      <c r="J74" s="20"/>
      <c r="K74" s="20"/>
      <c r="L74" s="20"/>
      <c r="M74" s="20"/>
      <c r="N74" s="20"/>
      <c r="O74" s="20"/>
      <c r="P74" s="20"/>
      <c r="Q74" s="20"/>
      <c r="R74" s="20"/>
      <c r="S74" s="20"/>
      <c r="T74" s="20"/>
      <c r="U74" s="20"/>
      <c r="V74" s="20"/>
    </row>
    <row r="75" spans="2:32" ht="13.8" thickBot="1">
      <c r="E75" s="20"/>
      <c r="F75" s="3"/>
      <c r="G75" s="3"/>
      <c r="H75" s="3"/>
      <c r="I75" s="3"/>
      <c r="J75" s="3"/>
      <c r="K75" s="3"/>
      <c r="L75" s="3"/>
      <c r="M75" s="3"/>
      <c r="N75" s="3"/>
      <c r="O75" s="3"/>
      <c r="P75" s="3"/>
      <c r="Q75" s="3"/>
      <c r="R75" s="3"/>
      <c r="S75" s="3"/>
      <c r="T75" s="3"/>
      <c r="U75" s="3"/>
      <c r="V75" s="3"/>
    </row>
    <row r="76" spans="2:32" ht="18" thickBot="1">
      <c r="C76" s="31" t="s">
        <v>33</v>
      </c>
      <c r="D76" s="32">
        <f>(Z23*AA23)+(Z28*AA28)+(Z32*AA32)+(Z36*AA36)+(Z39*AA39)+(Z41*AA41)+(Z62*AA62)+(AE23*AF23)+(AE28*AF28)+(AE32*AF32)+(AE36*AF36)+(AE39*AF39)+(AE41*AF41)+(AE62*AF62)</f>
        <v>0</v>
      </c>
      <c r="E76" s="3"/>
      <c r="F76" s="3"/>
      <c r="G76" s="3"/>
      <c r="H76" s="3"/>
      <c r="I76" s="3"/>
      <c r="J76" s="3"/>
      <c r="K76" s="3"/>
      <c r="L76" s="3"/>
      <c r="M76" s="3"/>
      <c r="N76" s="3"/>
      <c r="O76" s="3"/>
      <c r="P76" s="3"/>
      <c r="Q76" s="3"/>
      <c r="R76" s="3"/>
      <c r="S76" s="3"/>
      <c r="T76" s="3"/>
      <c r="U76" s="3"/>
      <c r="V76" s="3"/>
    </row>
    <row r="77" spans="2:32">
      <c r="E77" s="3"/>
      <c r="F77" s="3"/>
      <c r="G77" s="3"/>
      <c r="H77" s="3"/>
      <c r="I77" s="3"/>
      <c r="J77" s="3"/>
      <c r="K77" s="3"/>
      <c r="L77" s="3"/>
      <c r="M77" s="3"/>
      <c r="N77" s="3"/>
      <c r="O77" s="3"/>
      <c r="P77" s="3"/>
      <c r="Q77" s="3"/>
      <c r="R77" s="3"/>
      <c r="S77" s="3"/>
      <c r="T77" s="3"/>
      <c r="U77" s="3"/>
      <c r="V77" s="3"/>
    </row>
    <row r="78" spans="2:32">
      <c r="D78" s="3"/>
      <c r="E78" s="3"/>
      <c r="F78" s="3"/>
      <c r="G78" s="3"/>
      <c r="H78" s="3"/>
      <c r="I78" s="3"/>
      <c r="J78" s="3"/>
      <c r="K78" s="3"/>
      <c r="L78" s="3"/>
      <c r="M78" s="3"/>
      <c r="N78" s="3"/>
      <c r="O78" s="3"/>
      <c r="P78" s="3"/>
      <c r="Q78" s="3"/>
      <c r="R78" s="3"/>
      <c r="S78" s="3"/>
      <c r="T78" s="3"/>
      <c r="U78" s="3"/>
      <c r="V78" s="3"/>
    </row>
    <row r="79" spans="2:32">
      <c r="D79" s="3"/>
      <c r="E79" s="3"/>
      <c r="F79" s="3"/>
      <c r="G79" s="3"/>
      <c r="H79" s="3"/>
      <c r="I79" s="3"/>
      <c r="J79" s="3"/>
      <c r="K79" s="3"/>
      <c r="L79" s="3"/>
      <c r="M79" s="3"/>
      <c r="N79" s="3"/>
      <c r="O79" s="3"/>
      <c r="P79" s="3"/>
      <c r="Q79" s="3"/>
      <c r="R79" s="3"/>
      <c r="S79" s="3"/>
      <c r="T79" s="3"/>
      <c r="U79" s="3"/>
      <c r="V79" s="3"/>
    </row>
    <row r="80" spans="2:32">
      <c r="D80" s="3"/>
      <c r="E80" s="3"/>
      <c r="F80" s="3"/>
      <c r="G80" s="3"/>
      <c r="H80" s="3"/>
      <c r="I80" s="3"/>
      <c r="J80" s="3"/>
      <c r="K80" s="3"/>
      <c r="L80" s="3"/>
      <c r="M80" s="3"/>
      <c r="N80" s="3"/>
      <c r="O80" s="3"/>
      <c r="P80" s="3"/>
      <c r="Q80" s="3"/>
      <c r="R80" s="3"/>
      <c r="S80" s="3"/>
      <c r="T80" s="3"/>
      <c r="U80" s="3"/>
      <c r="V80" s="3"/>
    </row>
    <row r="81" spans="4:22">
      <c r="D81" s="3"/>
      <c r="E81" s="3"/>
      <c r="F81" s="3"/>
      <c r="G81" s="3"/>
      <c r="H81" s="3"/>
      <c r="I81" s="3"/>
      <c r="J81" s="3"/>
      <c r="K81" s="3"/>
      <c r="L81" s="3"/>
      <c r="M81" s="3"/>
      <c r="N81" s="3"/>
      <c r="O81" s="3"/>
      <c r="P81" s="3"/>
      <c r="Q81" s="3"/>
      <c r="R81" s="3"/>
      <c r="S81" s="3"/>
      <c r="T81" s="3"/>
      <c r="U81" s="3"/>
      <c r="V81" s="3"/>
    </row>
  </sheetData>
  <sheetProtection sheet="1" objects="1" scenarios="1"/>
  <mergeCells count="96">
    <mergeCell ref="AA62:AA69"/>
    <mergeCell ref="AB62:AB69"/>
    <mergeCell ref="AC62:AC69"/>
    <mergeCell ref="AD62:AD69"/>
    <mergeCell ref="AE62:AE69"/>
    <mergeCell ref="AF62:AF69"/>
    <mergeCell ref="AB56:AB61"/>
    <mergeCell ref="AC56:AC61"/>
    <mergeCell ref="AD56:AD61"/>
    <mergeCell ref="AE56:AE61"/>
    <mergeCell ref="AF56:AF61"/>
    <mergeCell ref="B62:B69"/>
    <mergeCell ref="W62:W69"/>
    <mergeCell ref="X62:X69"/>
    <mergeCell ref="Y62:Y69"/>
    <mergeCell ref="Z62:Z69"/>
    <mergeCell ref="B56:B61"/>
    <mergeCell ref="W56:W61"/>
    <mergeCell ref="X56:X61"/>
    <mergeCell ref="Y56:Y61"/>
    <mergeCell ref="Z56:Z61"/>
    <mergeCell ref="AA56:AA61"/>
    <mergeCell ref="AA41:AA54"/>
    <mergeCell ref="AB41:AB54"/>
    <mergeCell ref="AC41:AC54"/>
    <mergeCell ref="AD41:AD54"/>
    <mergeCell ref="AF41:AF54"/>
    <mergeCell ref="AB36:AB38"/>
    <mergeCell ref="AC36:AC38"/>
    <mergeCell ref="AD36:AD38"/>
    <mergeCell ref="AE36:AE38"/>
    <mergeCell ref="AF36:AF38"/>
    <mergeCell ref="AB34:AB35"/>
    <mergeCell ref="AC34:AC35"/>
    <mergeCell ref="AD34:AD35"/>
    <mergeCell ref="AE34:AE35"/>
    <mergeCell ref="B40:B54"/>
    <mergeCell ref="W41:W54"/>
    <mergeCell ref="X41:X54"/>
    <mergeCell ref="Y41:Y54"/>
    <mergeCell ref="Z41:Z54"/>
    <mergeCell ref="AE41:AE54"/>
    <mergeCell ref="AF28:AF31"/>
    <mergeCell ref="W34:W35"/>
    <mergeCell ref="X34:X35"/>
    <mergeCell ref="Y34:Y35"/>
    <mergeCell ref="Z34:Z35"/>
    <mergeCell ref="AA34:AA35"/>
    <mergeCell ref="AB32:AB33"/>
    <mergeCell ref="AC32:AC33"/>
    <mergeCell ref="AD32:AD33"/>
    <mergeCell ref="AE32:AE33"/>
    <mergeCell ref="AF32:AF33"/>
    <mergeCell ref="AF34:AF35"/>
    <mergeCell ref="AA32:AA33"/>
    <mergeCell ref="AB28:AB31"/>
    <mergeCell ref="AC28:AC31"/>
    <mergeCell ref="AD28:AD31"/>
    <mergeCell ref="AE28:AE31"/>
    <mergeCell ref="B28:B38"/>
    <mergeCell ref="W28:W31"/>
    <mergeCell ref="X28:X31"/>
    <mergeCell ref="Y28:Y31"/>
    <mergeCell ref="Z28:Z31"/>
    <mergeCell ref="W32:W33"/>
    <mergeCell ref="X32:X33"/>
    <mergeCell ref="Y32:Y33"/>
    <mergeCell ref="Z32:Z33"/>
    <mergeCell ref="W36:W38"/>
    <mergeCell ref="X36:X38"/>
    <mergeCell ref="Y36:Y38"/>
    <mergeCell ref="Z36:Z38"/>
    <mergeCell ref="AA28:AA31"/>
    <mergeCell ref="AA36:AA38"/>
    <mergeCell ref="AA23:AA27"/>
    <mergeCell ref="AB23:AB27"/>
    <mergeCell ref="AC23:AC27"/>
    <mergeCell ref="AD23:AD27"/>
    <mergeCell ref="AE23:AE27"/>
    <mergeCell ref="AF23:AF27"/>
    <mergeCell ref="AB17:AB22"/>
    <mergeCell ref="AC17:AC22"/>
    <mergeCell ref="AD17:AD22"/>
    <mergeCell ref="AE17:AE22"/>
    <mergeCell ref="AF17:AF22"/>
    <mergeCell ref="B23:B27"/>
    <mergeCell ref="W23:W27"/>
    <mergeCell ref="X23:X27"/>
    <mergeCell ref="Y23:Y27"/>
    <mergeCell ref="Z23:Z27"/>
    <mergeCell ref="AA17:AA22"/>
    <mergeCell ref="B17:B22"/>
    <mergeCell ref="W17:W22"/>
    <mergeCell ref="X17:X22"/>
    <mergeCell ref="Y17:Y22"/>
    <mergeCell ref="Z17:Z22"/>
  </mergeCell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W81"/>
  <sheetViews>
    <sheetView zoomScale="70" zoomScaleNormal="70" workbookViewId="0">
      <selection activeCell="AB12" sqref="AB12"/>
    </sheetView>
  </sheetViews>
  <sheetFormatPr defaultRowHeight="13.2"/>
  <cols>
    <col min="1" max="1" width="2.6640625" customWidth="1"/>
    <col min="3" max="3" width="68.5546875" customWidth="1"/>
    <col min="4" max="22" width="10.77734375" style="2" customWidth="1"/>
    <col min="23" max="32" width="10.6640625" customWidth="1"/>
    <col min="36" max="36" width="18.21875" bestFit="1" customWidth="1"/>
    <col min="37" max="37" width="17.6640625" hidden="1" customWidth="1"/>
    <col min="38" max="38" width="18.21875" bestFit="1" customWidth="1"/>
    <col min="39" max="39" width="18.6640625" hidden="1" customWidth="1"/>
    <col min="40" max="40" width="18.21875" bestFit="1" customWidth="1"/>
    <col min="41" max="41" width="18.6640625" hidden="1" customWidth="1"/>
    <col min="42" max="42" width="18.21875" bestFit="1" customWidth="1"/>
    <col min="43" max="43" width="18.6640625" hidden="1" customWidth="1"/>
    <col min="44" max="44" width="18.21875" bestFit="1" customWidth="1"/>
    <col min="45" max="45" width="18.6640625" hidden="1" customWidth="1"/>
    <col min="46" max="46" width="18.21875" bestFit="1" customWidth="1"/>
    <col min="47" max="47" width="18.6640625" hidden="1" customWidth="1"/>
    <col min="48" max="48" width="18.21875" bestFit="1" customWidth="1"/>
    <col min="49" max="49" width="18.6640625" hidden="1" customWidth="1"/>
  </cols>
  <sheetData>
    <row r="2" spans="3:32" ht="28.2">
      <c r="C2" s="19" t="str">
        <f>'Input Sheet - Office'!C2</f>
        <v>UKGBC Embodied Carbon Scope Assessment - Offices</v>
      </c>
    </row>
    <row r="3" spans="3:32" ht="13.8" thickBot="1">
      <c r="C3" s="4"/>
    </row>
    <row r="4" spans="3:32" ht="13.2" customHeight="1">
      <c r="C4" s="66" t="s">
        <v>114</v>
      </c>
      <c r="D4" s="72">
        <f>'Input Sheet - Office'!D4</f>
        <v>0</v>
      </c>
      <c r="E4" s="73"/>
    </row>
    <row r="5" spans="3:32" ht="13.2" customHeight="1">
      <c r="C5" s="67" t="s">
        <v>115</v>
      </c>
      <c r="D5" s="68">
        <f>'Input Sheet - Office'!D5</f>
        <v>0</v>
      </c>
      <c r="E5" s="69"/>
    </row>
    <row r="6" spans="3:32" ht="13.2" customHeight="1">
      <c r="C6" s="67" t="s">
        <v>112</v>
      </c>
      <c r="D6" s="68">
        <f>'Input Sheet - Office'!D6</f>
        <v>0</v>
      </c>
      <c r="E6" s="69"/>
    </row>
    <row r="7" spans="3:32" ht="13.2" customHeight="1" thickBot="1">
      <c r="C7" s="60" t="s">
        <v>113</v>
      </c>
      <c r="D7" s="64">
        <f>'Input Sheet - Office'!D7</f>
        <v>0</v>
      </c>
      <c r="E7" s="65"/>
    </row>
    <row r="8" spans="3:32" ht="13.2" customHeight="1">
      <c r="C8" s="70"/>
      <c r="D8" s="71"/>
      <c r="E8" s="71"/>
    </row>
    <row r="9" spans="3:32" ht="16.2" thickBot="1">
      <c r="C9" s="12" t="s">
        <v>28</v>
      </c>
      <c r="D9" s="1"/>
      <c r="E9" s="1"/>
      <c r="F9" s="1"/>
      <c r="G9" s="1"/>
    </row>
    <row r="10" spans="3:32">
      <c r="C10" s="66" t="s">
        <v>111</v>
      </c>
      <c r="D10" s="36"/>
      <c r="E10" s="26"/>
      <c r="F10" s="1"/>
      <c r="G10" s="1"/>
    </row>
    <row r="11" spans="3:32">
      <c r="C11" s="67" t="s">
        <v>109</v>
      </c>
      <c r="D11" s="75"/>
      <c r="E11" s="26"/>
      <c r="F11" s="1"/>
      <c r="G11" s="1"/>
    </row>
    <row r="12" spans="3:32">
      <c r="C12" s="67" t="s">
        <v>117</v>
      </c>
      <c r="D12" s="74" t="s">
        <v>107</v>
      </c>
      <c r="E12" s="24"/>
      <c r="F12" s="1"/>
      <c r="G12" s="1"/>
    </row>
    <row r="13" spans="3:32" ht="13.8" thickBot="1">
      <c r="C13" s="60" t="s">
        <v>116</v>
      </c>
      <c r="D13" s="61" t="s">
        <v>108</v>
      </c>
      <c r="E13" s="24"/>
      <c r="G13" s="4"/>
    </row>
    <row r="14" spans="3:32">
      <c r="C14" s="56"/>
      <c r="D14" s="57"/>
      <c r="E14" s="24"/>
      <c r="G14" s="4"/>
    </row>
    <row r="15" spans="3:32" ht="13.8" thickBot="1">
      <c r="Y15" t="s">
        <v>104</v>
      </c>
      <c r="AD15" t="s">
        <v>104</v>
      </c>
    </row>
    <row r="16" spans="3:32" ht="79.8" thickBot="1">
      <c r="C16" s="21" t="s">
        <v>0</v>
      </c>
      <c r="D16" s="22" t="s">
        <v>1</v>
      </c>
      <c r="E16" s="22" t="s">
        <v>88</v>
      </c>
      <c r="F16" s="22" t="s">
        <v>2</v>
      </c>
      <c r="G16" s="22" t="s">
        <v>3</v>
      </c>
      <c r="H16" s="22" t="s">
        <v>4</v>
      </c>
      <c r="I16" s="22" t="s">
        <v>5</v>
      </c>
      <c r="J16" s="22" t="s">
        <v>6</v>
      </c>
      <c r="K16" s="22" t="s">
        <v>7</v>
      </c>
      <c r="L16" s="22" t="s">
        <v>8</v>
      </c>
      <c r="M16" s="22" t="s">
        <v>9</v>
      </c>
      <c r="N16" s="22" t="s">
        <v>10</v>
      </c>
      <c r="O16" s="22" t="s">
        <v>11</v>
      </c>
      <c r="P16" s="22" t="s">
        <v>12</v>
      </c>
      <c r="Q16" s="22" t="s">
        <v>87</v>
      </c>
      <c r="R16" s="22" t="s">
        <v>13</v>
      </c>
      <c r="S16" s="22" t="s">
        <v>14</v>
      </c>
      <c r="T16" s="22" t="s">
        <v>15</v>
      </c>
      <c r="U16" s="22" t="s">
        <v>16</v>
      </c>
      <c r="V16" s="23" t="s">
        <v>17</v>
      </c>
      <c r="W16" s="48" t="s">
        <v>95</v>
      </c>
      <c r="X16" s="48" t="s">
        <v>91</v>
      </c>
      <c r="Y16" s="48" t="s">
        <v>90</v>
      </c>
      <c r="Z16" s="48" t="s">
        <v>89</v>
      </c>
      <c r="AA16" s="48" t="s">
        <v>105</v>
      </c>
      <c r="AB16" s="48" t="s">
        <v>96</v>
      </c>
      <c r="AC16" s="48" t="s">
        <v>92</v>
      </c>
      <c r="AD16" s="48" t="s">
        <v>93</v>
      </c>
      <c r="AE16" s="48" t="s">
        <v>94</v>
      </c>
      <c r="AF16" s="48" t="s">
        <v>105</v>
      </c>
    </row>
    <row r="17" spans="2:49" ht="13.2" customHeight="1">
      <c r="B17" s="137" t="s">
        <v>72</v>
      </c>
      <c r="C17" s="33" t="s">
        <v>62</v>
      </c>
      <c r="D17" s="34"/>
      <c r="E17" s="34"/>
      <c r="F17" s="34"/>
      <c r="G17" s="34"/>
      <c r="H17" s="34"/>
      <c r="I17" s="35"/>
      <c r="J17" s="35"/>
      <c r="K17" s="35"/>
      <c r="L17" s="35"/>
      <c r="M17" s="35"/>
      <c r="N17" s="35"/>
      <c r="O17" s="35"/>
      <c r="P17" s="35"/>
      <c r="Q17" s="35"/>
      <c r="R17" s="35"/>
      <c r="S17" s="34"/>
      <c r="T17" s="34"/>
      <c r="U17" s="34"/>
      <c r="V17" s="36"/>
      <c r="W17" s="122" t="s">
        <v>102</v>
      </c>
      <c r="X17" s="122" t="s">
        <v>102</v>
      </c>
      <c r="Y17" s="122" t="s">
        <v>102</v>
      </c>
      <c r="Z17" s="122" t="s">
        <v>102</v>
      </c>
      <c r="AA17" s="122" t="s">
        <v>102</v>
      </c>
      <c r="AB17" s="122" t="s">
        <v>102</v>
      </c>
      <c r="AC17" s="122" t="s">
        <v>102</v>
      </c>
      <c r="AD17" s="122" t="s">
        <v>102</v>
      </c>
      <c r="AE17" s="122" t="s">
        <v>102</v>
      </c>
      <c r="AF17" s="122" t="s">
        <v>102</v>
      </c>
      <c r="AJ17" s="83" t="s">
        <v>103</v>
      </c>
      <c r="AL17" s="83" t="s">
        <v>103</v>
      </c>
      <c r="AM17" s="2"/>
      <c r="AN17" s="83" t="s">
        <v>103</v>
      </c>
      <c r="AO17" s="2"/>
      <c r="AP17" s="83" t="s">
        <v>103</v>
      </c>
      <c r="AQ17" s="2"/>
      <c r="AR17" s="83" t="s">
        <v>103</v>
      </c>
      <c r="AS17" s="2"/>
      <c r="AT17" s="83" t="s">
        <v>103</v>
      </c>
      <c r="AV17" s="83" t="s">
        <v>103</v>
      </c>
    </row>
    <row r="18" spans="2:49">
      <c r="B18" s="138"/>
      <c r="C18" s="37" t="s">
        <v>61</v>
      </c>
      <c r="D18" s="15"/>
      <c r="E18" s="15"/>
      <c r="F18" s="15"/>
      <c r="G18" s="15"/>
      <c r="H18" s="15"/>
      <c r="I18" s="16"/>
      <c r="J18" s="16"/>
      <c r="K18" s="16"/>
      <c r="L18" s="16"/>
      <c r="M18" s="16"/>
      <c r="N18" s="16"/>
      <c r="O18" s="16"/>
      <c r="P18" s="16"/>
      <c r="Q18" s="16"/>
      <c r="R18" s="15"/>
      <c r="S18" s="15"/>
      <c r="T18" s="15"/>
      <c r="U18" s="15"/>
      <c r="V18" s="38"/>
      <c r="W18" s="104"/>
      <c r="X18" s="104"/>
      <c r="Y18" s="104"/>
      <c r="Z18" s="104"/>
      <c r="AA18" s="104"/>
      <c r="AB18" s="104"/>
      <c r="AC18" s="104"/>
      <c r="AD18" s="104"/>
      <c r="AE18" s="104"/>
      <c r="AF18" s="104"/>
      <c r="AI18" s="83" t="s">
        <v>100</v>
      </c>
      <c r="AJ18" s="83" t="s">
        <v>81</v>
      </c>
      <c r="AK18" s="83" t="s">
        <v>81</v>
      </c>
      <c r="AL18" s="83" t="s">
        <v>71</v>
      </c>
      <c r="AM18" s="83" t="s">
        <v>71</v>
      </c>
      <c r="AN18" s="83" t="s">
        <v>106</v>
      </c>
      <c r="AO18" s="83" t="s">
        <v>106</v>
      </c>
      <c r="AP18" s="83" t="s">
        <v>101</v>
      </c>
      <c r="AQ18" s="83" t="s">
        <v>101</v>
      </c>
      <c r="AR18" s="83" t="s">
        <v>73</v>
      </c>
      <c r="AS18" s="83" t="s">
        <v>73</v>
      </c>
      <c r="AT18" s="83" t="s">
        <v>78</v>
      </c>
      <c r="AU18" s="83" t="s">
        <v>78</v>
      </c>
      <c r="AV18" s="83" t="s">
        <v>75</v>
      </c>
      <c r="AW18" s="83" t="s">
        <v>75</v>
      </c>
    </row>
    <row r="19" spans="2:49">
      <c r="B19" s="138"/>
      <c r="C19" s="37" t="s">
        <v>60</v>
      </c>
      <c r="D19" s="15"/>
      <c r="E19" s="15"/>
      <c r="F19" s="15"/>
      <c r="G19" s="15"/>
      <c r="H19" s="15"/>
      <c r="I19" s="16"/>
      <c r="J19" s="16"/>
      <c r="K19" s="16"/>
      <c r="L19" s="16"/>
      <c r="M19" s="16"/>
      <c r="N19" s="16"/>
      <c r="O19" s="16"/>
      <c r="P19" s="16"/>
      <c r="Q19" s="16"/>
      <c r="R19" s="16"/>
      <c r="S19" s="15"/>
      <c r="T19" s="15"/>
      <c r="U19" s="15"/>
      <c r="V19" s="38"/>
      <c r="W19" s="104"/>
      <c r="X19" s="104"/>
      <c r="Y19" s="104"/>
      <c r="Z19" s="104"/>
      <c r="AA19" s="104"/>
      <c r="AB19" s="104"/>
      <c r="AC19" s="104"/>
      <c r="AD19" s="104"/>
      <c r="AE19" s="104"/>
      <c r="AF19" s="104"/>
      <c r="AH19" s="83" t="s">
        <v>97</v>
      </c>
      <c r="AI19" s="85">
        <v>950</v>
      </c>
      <c r="AJ19" s="86">
        <v>19</v>
      </c>
      <c r="AK19" s="83">
        <f>AI19*AJ19*0.01</f>
        <v>180.5</v>
      </c>
      <c r="AL19" s="86">
        <v>36</v>
      </c>
      <c r="AM19" s="83">
        <f>AI19*AL19*0.01</f>
        <v>342</v>
      </c>
      <c r="AN19" s="86">
        <v>17</v>
      </c>
      <c r="AO19" s="84">
        <f>AI19*AN19*0.01</f>
        <v>161.5</v>
      </c>
      <c r="AP19" s="86">
        <v>10</v>
      </c>
      <c r="AQ19" s="83">
        <f>AI19*AP19*0.01</f>
        <v>95</v>
      </c>
      <c r="AR19" s="86">
        <v>2</v>
      </c>
      <c r="AS19" s="83">
        <f>AI19*AR19*0.01</f>
        <v>19</v>
      </c>
      <c r="AT19" s="86">
        <v>14</v>
      </c>
      <c r="AU19" s="83">
        <f>AI19*AT19*0.01</f>
        <v>133</v>
      </c>
      <c r="AV19" s="86">
        <v>2</v>
      </c>
      <c r="AW19" s="83">
        <f>AI19*AV19*0.01</f>
        <v>19</v>
      </c>
    </row>
    <row r="20" spans="2:49">
      <c r="B20" s="138"/>
      <c r="C20" s="37" t="s">
        <v>59</v>
      </c>
      <c r="D20" s="15"/>
      <c r="E20" s="15"/>
      <c r="F20" s="15"/>
      <c r="G20" s="15"/>
      <c r="H20" s="15"/>
      <c r="I20" s="16"/>
      <c r="J20" s="16"/>
      <c r="K20" s="16"/>
      <c r="L20" s="16"/>
      <c r="M20" s="16"/>
      <c r="N20" s="16"/>
      <c r="O20" s="16"/>
      <c r="P20" s="16"/>
      <c r="Q20" s="16"/>
      <c r="R20" s="16"/>
      <c r="S20" s="15"/>
      <c r="T20" s="15"/>
      <c r="U20" s="15"/>
      <c r="V20" s="38"/>
      <c r="W20" s="104"/>
      <c r="X20" s="104"/>
      <c r="Y20" s="104"/>
      <c r="Z20" s="104"/>
      <c r="AA20" s="104"/>
      <c r="AB20" s="104"/>
      <c r="AC20" s="104"/>
      <c r="AD20" s="104"/>
      <c r="AE20" s="104"/>
      <c r="AF20" s="104"/>
      <c r="AH20" s="83" t="s">
        <v>98</v>
      </c>
      <c r="AI20" s="85">
        <v>450</v>
      </c>
      <c r="AJ20" s="86">
        <v>1</v>
      </c>
      <c r="AK20" s="83">
        <f t="shared" ref="AK20:AK21" si="0">AI20*AJ20*0.01</f>
        <v>4.5</v>
      </c>
      <c r="AL20" s="86">
        <v>4</v>
      </c>
      <c r="AM20" s="83">
        <f t="shared" ref="AM20:AM21" si="1">AI20*AL20*0.01</f>
        <v>18</v>
      </c>
      <c r="AN20" s="86">
        <v>21</v>
      </c>
      <c r="AO20" s="84">
        <f t="shared" ref="AO20:AO21" si="2">AI20*AN20*0.01</f>
        <v>94.5</v>
      </c>
      <c r="AP20" s="86">
        <v>27</v>
      </c>
      <c r="AQ20" s="83">
        <f t="shared" ref="AQ20:AQ21" si="3">AI20*AP20*0.01</f>
        <v>121.5</v>
      </c>
      <c r="AR20" s="86">
        <v>9</v>
      </c>
      <c r="AS20" s="83">
        <f t="shared" ref="AS20:AS21" si="4">AI20*AR20*0.01</f>
        <v>40.5</v>
      </c>
      <c r="AT20" s="86">
        <v>35</v>
      </c>
      <c r="AU20" s="83">
        <f t="shared" ref="AU20:AU21" si="5">AI20*AT20*0.01</f>
        <v>157.5</v>
      </c>
      <c r="AV20" s="86">
        <v>3</v>
      </c>
      <c r="AW20" s="83">
        <f t="shared" ref="AW20:AW21" si="6">AI20*AV20*0.01</f>
        <v>13.5</v>
      </c>
    </row>
    <row r="21" spans="2:49">
      <c r="B21" s="138"/>
      <c r="C21" s="37" t="s">
        <v>58</v>
      </c>
      <c r="D21" s="15"/>
      <c r="E21" s="15"/>
      <c r="F21" s="15"/>
      <c r="G21" s="15"/>
      <c r="H21" s="15"/>
      <c r="I21" s="16"/>
      <c r="J21" s="16"/>
      <c r="K21" s="16"/>
      <c r="L21" s="16"/>
      <c r="M21" s="16"/>
      <c r="N21" s="16"/>
      <c r="O21" s="16"/>
      <c r="P21" s="16"/>
      <c r="Q21" s="16"/>
      <c r="R21" s="16"/>
      <c r="S21" s="15"/>
      <c r="T21" s="15"/>
      <c r="U21" s="15"/>
      <c r="V21" s="38"/>
      <c r="W21" s="104"/>
      <c r="X21" s="104"/>
      <c r="Y21" s="104"/>
      <c r="Z21" s="104"/>
      <c r="AA21" s="104"/>
      <c r="AB21" s="104"/>
      <c r="AC21" s="104"/>
      <c r="AD21" s="104"/>
      <c r="AE21" s="104"/>
      <c r="AF21" s="104"/>
      <c r="AH21" s="83" t="s">
        <v>99</v>
      </c>
      <c r="AI21" s="85">
        <v>1400</v>
      </c>
      <c r="AJ21" s="86">
        <v>13</v>
      </c>
      <c r="AK21" s="83">
        <f t="shared" si="0"/>
        <v>182</v>
      </c>
      <c r="AL21" s="86">
        <v>25</v>
      </c>
      <c r="AM21" s="83">
        <f t="shared" si="1"/>
        <v>350</v>
      </c>
      <c r="AN21" s="86">
        <v>18</v>
      </c>
      <c r="AO21" s="84">
        <f t="shared" si="2"/>
        <v>252</v>
      </c>
      <c r="AP21" s="86">
        <v>16</v>
      </c>
      <c r="AQ21" s="83">
        <f t="shared" si="3"/>
        <v>224</v>
      </c>
      <c r="AR21" s="86">
        <v>5</v>
      </c>
      <c r="AS21" s="83">
        <f t="shared" si="4"/>
        <v>70</v>
      </c>
      <c r="AT21" s="86">
        <v>21</v>
      </c>
      <c r="AU21" s="83">
        <f t="shared" si="5"/>
        <v>294</v>
      </c>
      <c r="AV21" s="86">
        <v>2</v>
      </c>
      <c r="AW21" s="83">
        <f t="shared" si="6"/>
        <v>28</v>
      </c>
    </row>
    <row r="22" spans="2:49">
      <c r="B22" s="139"/>
      <c r="C22" s="37" t="s">
        <v>56</v>
      </c>
      <c r="D22" s="15"/>
      <c r="E22" s="15"/>
      <c r="F22" s="15"/>
      <c r="G22" s="15"/>
      <c r="H22" s="15"/>
      <c r="I22" s="16"/>
      <c r="J22" s="16"/>
      <c r="K22" s="16"/>
      <c r="L22" s="16"/>
      <c r="M22" s="16"/>
      <c r="N22" s="16"/>
      <c r="O22" s="16"/>
      <c r="P22" s="16"/>
      <c r="Q22" s="16"/>
      <c r="R22" s="16"/>
      <c r="S22" s="15"/>
      <c r="T22" s="15"/>
      <c r="U22" s="15"/>
      <c r="V22" s="38"/>
      <c r="W22" s="105"/>
      <c r="X22" s="105"/>
      <c r="Y22" s="105"/>
      <c r="Z22" s="105"/>
      <c r="AA22" s="105"/>
      <c r="AB22" s="105"/>
      <c r="AC22" s="105"/>
      <c r="AD22" s="105"/>
      <c r="AE22" s="105"/>
      <c r="AF22" s="105"/>
    </row>
    <row r="23" spans="2:49">
      <c r="B23" s="145" t="s">
        <v>81</v>
      </c>
      <c r="C23" s="37" t="s">
        <v>86</v>
      </c>
      <c r="D23" s="15"/>
      <c r="E23" s="15"/>
      <c r="F23" s="55">
        <f>$Y$23/15</f>
        <v>1.2666666666666666</v>
      </c>
      <c r="G23" s="55">
        <f t="shared" ref="G23:H27" si="7">$Y$23/15</f>
        <v>1.2666666666666666</v>
      </c>
      <c r="H23" s="55">
        <f t="shared" si="7"/>
        <v>1.2666666666666666</v>
      </c>
      <c r="I23" s="55">
        <f>$AD$23/40</f>
        <v>2.5000000000000001E-2</v>
      </c>
      <c r="J23" s="55">
        <f t="shared" ref="J23:M27" si="8">$AD$23/40</f>
        <v>2.5000000000000001E-2</v>
      </c>
      <c r="K23" s="55">
        <f t="shared" si="8"/>
        <v>2.5000000000000001E-2</v>
      </c>
      <c r="L23" s="55">
        <f t="shared" si="8"/>
        <v>2.5000000000000001E-2</v>
      </c>
      <c r="M23" s="55">
        <f t="shared" si="8"/>
        <v>2.5000000000000001E-2</v>
      </c>
      <c r="N23" s="16"/>
      <c r="O23" s="16"/>
      <c r="P23" s="16"/>
      <c r="Q23" s="16"/>
      <c r="R23" s="16"/>
      <c r="S23" s="55">
        <f t="shared" ref="S23:U27" si="9">$AD$23/40</f>
        <v>2.5000000000000001E-2</v>
      </c>
      <c r="T23" s="55">
        <f t="shared" si="9"/>
        <v>2.5000000000000001E-2</v>
      </c>
      <c r="U23" s="55">
        <f t="shared" si="9"/>
        <v>2.5000000000000001E-2</v>
      </c>
      <c r="V23" s="38"/>
      <c r="W23" s="106">
        <f>COUNT(E23:H27)</f>
        <v>15</v>
      </c>
      <c r="X23" s="106">
        <f>SUM(F23:H27)</f>
        <v>18.999999999999993</v>
      </c>
      <c r="Y23" s="107">
        <f>AJ19</f>
        <v>19</v>
      </c>
      <c r="Z23" s="100">
        <f>X23/Y23</f>
        <v>0.99999999999999967</v>
      </c>
      <c r="AA23" s="100">
        <f>AK19/AI21</f>
        <v>0.12892857142857142</v>
      </c>
      <c r="AB23" s="123">
        <f>COUNT(I23:M27,S23:U27)</f>
        <v>40</v>
      </c>
      <c r="AC23" s="106">
        <f>SUM(I23:M27,S23:U27)</f>
        <v>1.0000000000000004</v>
      </c>
      <c r="AD23" s="107">
        <f>AJ20</f>
        <v>1</v>
      </c>
      <c r="AE23" s="100">
        <f>AC23/AD23</f>
        <v>1.0000000000000004</v>
      </c>
      <c r="AF23" s="100">
        <f>AK20/AI21</f>
        <v>3.2142857142857142E-3</v>
      </c>
    </row>
    <row r="24" spans="2:49">
      <c r="B24" s="138"/>
      <c r="C24" s="37" t="s">
        <v>82</v>
      </c>
      <c r="D24" s="15"/>
      <c r="E24" s="15"/>
      <c r="F24" s="55">
        <f t="shared" ref="F24:F27" si="10">$Y$23/15</f>
        <v>1.2666666666666666</v>
      </c>
      <c r="G24" s="55">
        <f t="shared" si="7"/>
        <v>1.2666666666666666</v>
      </c>
      <c r="H24" s="55">
        <f t="shared" si="7"/>
        <v>1.2666666666666666</v>
      </c>
      <c r="I24" s="55">
        <f t="shared" ref="I24:I27" si="11">$AD$23/40</f>
        <v>2.5000000000000001E-2</v>
      </c>
      <c r="J24" s="55">
        <f t="shared" si="8"/>
        <v>2.5000000000000001E-2</v>
      </c>
      <c r="K24" s="55">
        <f t="shared" si="8"/>
        <v>2.5000000000000001E-2</v>
      </c>
      <c r="L24" s="55">
        <f t="shared" si="8"/>
        <v>2.5000000000000001E-2</v>
      </c>
      <c r="M24" s="55">
        <f t="shared" si="8"/>
        <v>2.5000000000000001E-2</v>
      </c>
      <c r="N24" s="16"/>
      <c r="O24" s="16"/>
      <c r="P24" s="16"/>
      <c r="Q24" s="16"/>
      <c r="R24" s="16"/>
      <c r="S24" s="55">
        <f t="shared" si="9"/>
        <v>2.5000000000000001E-2</v>
      </c>
      <c r="T24" s="55">
        <f t="shared" si="9"/>
        <v>2.5000000000000001E-2</v>
      </c>
      <c r="U24" s="55">
        <f t="shared" si="9"/>
        <v>2.5000000000000001E-2</v>
      </c>
      <c r="V24" s="38"/>
      <c r="W24" s="104"/>
      <c r="X24" s="104"/>
      <c r="Y24" s="104"/>
      <c r="Z24" s="101"/>
      <c r="AA24" s="101"/>
      <c r="AB24" s="118"/>
      <c r="AC24" s="104"/>
      <c r="AD24" s="104"/>
      <c r="AE24" s="101"/>
      <c r="AF24" s="101"/>
    </row>
    <row r="25" spans="2:49">
      <c r="B25" s="138"/>
      <c r="C25" s="37" t="s">
        <v>83</v>
      </c>
      <c r="D25" s="15"/>
      <c r="E25" s="15"/>
      <c r="F25" s="55">
        <f t="shared" si="10"/>
        <v>1.2666666666666666</v>
      </c>
      <c r="G25" s="55">
        <f t="shared" si="7"/>
        <v>1.2666666666666666</v>
      </c>
      <c r="H25" s="55">
        <f t="shared" si="7"/>
        <v>1.2666666666666666</v>
      </c>
      <c r="I25" s="55">
        <f t="shared" si="11"/>
        <v>2.5000000000000001E-2</v>
      </c>
      <c r="J25" s="55">
        <f t="shared" si="8"/>
        <v>2.5000000000000001E-2</v>
      </c>
      <c r="K25" s="55">
        <f t="shared" si="8"/>
        <v>2.5000000000000001E-2</v>
      </c>
      <c r="L25" s="55">
        <f t="shared" si="8"/>
        <v>2.5000000000000001E-2</v>
      </c>
      <c r="M25" s="55">
        <f t="shared" si="8"/>
        <v>2.5000000000000001E-2</v>
      </c>
      <c r="N25" s="16"/>
      <c r="O25" s="16"/>
      <c r="P25" s="16"/>
      <c r="Q25" s="16"/>
      <c r="R25" s="16"/>
      <c r="S25" s="55">
        <f t="shared" si="9"/>
        <v>2.5000000000000001E-2</v>
      </c>
      <c r="T25" s="55">
        <f t="shared" si="9"/>
        <v>2.5000000000000001E-2</v>
      </c>
      <c r="U25" s="55">
        <f t="shared" si="9"/>
        <v>2.5000000000000001E-2</v>
      </c>
      <c r="V25" s="38"/>
      <c r="W25" s="104"/>
      <c r="X25" s="104"/>
      <c r="Y25" s="104"/>
      <c r="Z25" s="101"/>
      <c r="AA25" s="101"/>
      <c r="AB25" s="118"/>
      <c r="AC25" s="104"/>
      <c r="AD25" s="104"/>
      <c r="AE25" s="101"/>
      <c r="AF25" s="101"/>
    </row>
    <row r="26" spans="2:49">
      <c r="B26" s="138"/>
      <c r="C26" s="37" t="s">
        <v>84</v>
      </c>
      <c r="D26" s="15"/>
      <c r="E26" s="15"/>
      <c r="F26" s="55">
        <f t="shared" si="10"/>
        <v>1.2666666666666666</v>
      </c>
      <c r="G26" s="55">
        <f t="shared" si="7"/>
        <v>1.2666666666666666</v>
      </c>
      <c r="H26" s="55">
        <f t="shared" si="7"/>
        <v>1.2666666666666666</v>
      </c>
      <c r="I26" s="55">
        <f t="shared" si="11"/>
        <v>2.5000000000000001E-2</v>
      </c>
      <c r="J26" s="55">
        <f t="shared" si="8"/>
        <v>2.5000000000000001E-2</v>
      </c>
      <c r="K26" s="55">
        <f t="shared" si="8"/>
        <v>2.5000000000000001E-2</v>
      </c>
      <c r="L26" s="55">
        <f t="shared" si="8"/>
        <v>2.5000000000000001E-2</v>
      </c>
      <c r="M26" s="55">
        <f t="shared" si="8"/>
        <v>2.5000000000000001E-2</v>
      </c>
      <c r="N26" s="16"/>
      <c r="O26" s="16"/>
      <c r="P26" s="16"/>
      <c r="Q26" s="16"/>
      <c r="R26" s="16"/>
      <c r="S26" s="55">
        <f t="shared" si="9"/>
        <v>2.5000000000000001E-2</v>
      </c>
      <c r="T26" s="55">
        <f t="shared" si="9"/>
        <v>2.5000000000000001E-2</v>
      </c>
      <c r="U26" s="55">
        <f t="shared" si="9"/>
        <v>2.5000000000000001E-2</v>
      </c>
      <c r="V26" s="38"/>
      <c r="W26" s="104"/>
      <c r="X26" s="104"/>
      <c r="Y26" s="104"/>
      <c r="Z26" s="101"/>
      <c r="AA26" s="101"/>
      <c r="AB26" s="118"/>
      <c r="AC26" s="104"/>
      <c r="AD26" s="104"/>
      <c r="AE26" s="101"/>
      <c r="AF26" s="101"/>
    </row>
    <row r="27" spans="2:49">
      <c r="B27" s="139"/>
      <c r="C27" s="37" t="s">
        <v>85</v>
      </c>
      <c r="D27" s="15"/>
      <c r="E27" s="15"/>
      <c r="F27" s="55">
        <f t="shared" si="10"/>
        <v>1.2666666666666666</v>
      </c>
      <c r="G27" s="55">
        <f t="shared" si="7"/>
        <v>1.2666666666666666</v>
      </c>
      <c r="H27" s="55">
        <f t="shared" si="7"/>
        <v>1.2666666666666666</v>
      </c>
      <c r="I27" s="55">
        <f t="shared" si="11"/>
        <v>2.5000000000000001E-2</v>
      </c>
      <c r="J27" s="55">
        <f t="shared" si="8"/>
        <v>2.5000000000000001E-2</v>
      </c>
      <c r="K27" s="55">
        <f t="shared" si="8"/>
        <v>2.5000000000000001E-2</v>
      </c>
      <c r="L27" s="55">
        <f t="shared" si="8"/>
        <v>2.5000000000000001E-2</v>
      </c>
      <c r="M27" s="55">
        <f t="shared" si="8"/>
        <v>2.5000000000000001E-2</v>
      </c>
      <c r="N27" s="16"/>
      <c r="O27" s="16"/>
      <c r="P27" s="16"/>
      <c r="Q27" s="16"/>
      <c r="R27" s="16"/>
      <c r="S27" s="55">
        <f t="shared" si="9"/>
        <v>2.5000000000000001E-2</v>
      </c>
      <c r="T27" s="55">
        <f t="shared" si="9"/>
        <v>2.5000000000000001E-2</v>
      </c>
      <c r="U27" s="55">
        <f t="shared" si="9"/>
        <v>2.5000000000000001E-2</v>
      </c>
      <c r="V27" s="38"/>
      <c r="W27" s="105"/>
      <c r="X27" s="105"/>
      <c r="Y27" s="105"/>
      <c r="Z27" s="102"/>
      <c r="AA27" s="102"/>
      <c r="AB27" s="119"/>
      <c r="AC27" s="105"/>
      <c r="AD27" s="105"/>
      <c r="AE27" s="102"/>
      <c r="AF27" s="102"/>
      <c r="AN27" s="2"/>
      <c r="AP27" s="2"/>
      <c r="AR27" s="2"/>
      <c r="AT27" s="2"/>
    </row>
    <row r="28" spans="2:49">
      <c r="B28" s="108" t="s">
        <v>71</v>
      </c>
      <c r="C28" s="39" t="s">
        <v>18</v>
      </c>
      <c r="D28" s="15"/>
      <c r="E28" s="15"/>
      <c r="F28" s="55">
        <f t="shared" ref="F28:H31" si="12">$Y$28/18</f>
        <v>2</v>
      </c>
      <c r="G28" s="55">
        <f t="shared" si="12"/>
        <v>2</v>
      </c>
      <c r="H28" s="55">
        <f t="shared" si="12"/>
        <v>2</v>
      </c>
      <c r="I28" s="55">
        <f>$AD$28/48</f>
        <v>8.3333333333333329E-2</v>
      </c>
      <c r="J28" s="55">
        <f t="shared" ref="J28:M31" si="13">$AD$28/48</f>
        <v>8.3333333333333329E-2</v>
      </c>
      <c r="K28" s="55">
        <f t="shared" si="13"/>
        <v>8.3333333333333329E-2</v>
      </c>
      <c r="L28" s="55">
        <f t="shared" si="13"/>
        <v>8.3333333333333329E-2</v>
      </c>
      <c r="M28" s="55">
        <f t="shared" si="13"/>
        <v>8.3333333333333329E-2</v>
      </c>
      <c r="N28" s="16"/>
      <c r="O28" s="16"/>
      <c r="P28" s="16"/>
      <c r="Q28" s="16"/>
      <c r="R28" s="16"/>
      <c r="S28" s="55">
        <f t="shared" ref="S28:U31" si="14">$AD$28/48</f>
        <v>8.3333333333333329E-2</v>
      </c>
      <c r="T28" s="55">
        <f t="shared" si="14"/>
        <v>8.3333333333333329E-2</v>
      </c>
      <c r="U28" s="55">
        <f t="shared" si="14"/>
        <v>8.3333333333333329E-2</v>
      </c>
      <c r="V28" s="38"/>
      <c r="W28" s="106">
        <f>COUNT(F28:H31,F34:H35)</f>
        <v>18</v>
      </c>
      <c r="X28" s="106">
        <f>SUM(F28:H31,F34:H35)</f>
        <v>36</v>
      </c>
      <c r="Y28" s="107">
        <f>AL19</f>
        <v>36</v>
      </c>
      <c r="Z28" s="100">
        <f>X28/Y28</f>
        <v>1</v>
      </c>
      <c r="AA28" s="100">
        <f>AM19/AI21</f>
        <v>0.24428571428571427</v>
      </c>
      <c r="AB28" s="123">
        <f>COUNT(I28:M31,I34:M35,S28:U31,S34:U35)</f>
        <v>48</v>
      </c>
      <c r="AC28" s="106">
        <f>SUM(I28:M31,I34:M35,S28:U31,S34:U35)</f>
        <v>4.0000000000000027</v>
      </c>
      <c r="AD28" s="107">
        <f>AL20</f>
        <v>4</v>
      </c>
      <c r="AE28" s="100">
        <f>AC28/AD28</f>
        <v>1.0000000000000007</v>
      </c>
      <c r="AF28" s="100">
        <f>AM20/AI21</f>
        <v>1.2857142857142857E-2</v>
      </c>
    </row>
    <row r="29" spans="2:49">
      <c r="B29" s="109"/>
      <c r="C29" s="39" t="s">
        <v>19</v>
      </c>
      <c r="D29" s="15"/>
      <c r="E29" s="15"/>
      <c r="F29" s="55">
        <f t="shared" si="12"/>
        <v>2</v>
      </c>
      <c r="G29" s="55">
        <f t="shared" si="12"/>
        <v>2</v>
      </c>
      <c r="H29" s="55">
        <f t="shared" si="12"/>
        <v>2</v>
      </c>
      <c r="I29" s="55">
        <f t="shared" ref="I29:I31" si="15">$AD$28/48</f>
        <v>8.3333333333333329E-2</v>
      </c>
      <c r="J29" s="55">
        <f t="shared" si="13"/>
        <v>8.3333333333333329E-2</v>
      </c>
      <c r="K29" s="55">
        <f t="shared" si="13"/>
        <v>8.3333333333333329E-2</v>
      </c>
      <c r="L29" s="55">
        <f t="shared" si="13"/>
        <v>8.3333333333333329E-2</v>
      </c>
      <c r="M29" s="55">
        <f t="shared" si="13"/>
        <v>8.3333333333333329E-2</v>
      </c>
      <c r="N29" s="16"/>
      <c r="O29" s="16"/>
      <c r="P29" s="16"/>
      <c r="Q29" s="16"/>
      <c r="R29" s="16"/>
      <c r="S29" s="55">
        <f t="shared" si="14"/>
        <v>8.3333333333333329E-2</v>
      </c>
      <c r="T29" s="55">
        <f t="shared" si="14"/>
        <v>8.3333333333333329E-2</v>
      </c>
      <c r="U29" s="55">
        <f t="shared" si="14"/>
        <v>8.3333333333333329E-2</v>
      </c>
      <c r="V29" s="38"/>
      <c r="W29" s="104"/>
      <c r="X29" s="104"/>
      <c r="Y29" s="104"/>
      <c r="Z29" s="101"/>
      <c r="AA29" s="101"/>
      <c r="AB29" s="118"/>
      <c r="AC29" s="104"/>
      <c r="AD29" s="104"/>
      <c r="AE29" s="101"/>
      <c r="AF29" s="101"/>
      <c r="AP29" s="50"/>
    </row>
    <row r="30" spans="2:49">
      <c r="B30" s="109"/>
      <c r="C30" s="39" t="s">
        <v>20</v>
      </c>
      <c r="D30" s="15"/>
      <c r="E30" s="15"/>
      <c r="F30" s="55">
        <f t="shared" si="12"/>
        <v>2</v>
      </c>
      <c r="G30" s="55">
        <f t="shared" si="12"/>
        <v>2</v>
      </c>
      <c r="H30" s="55">
        <f t="shared" si="12"/>
        <v>2</v>
      </c>
      <c r="I30" s="55">
        <f t="shared" si="15"/>
        <v>8.3333333333333329E-2</v>
      </c>
      <c r="J30" s="55">
        <f t="shared" si="13"/>
        <v>8.3333333333333329E-2</v>
      </c>
      <c r="K30" s="55">
        <f t="shared" si="13"/>
        <v>8.3333333333333329E-2</v>
      </c>
      <c r="L30" s="55">
        <f t="shared" si="13"/>
        <v>8.3333333333333329E-2</v>
      </c>
      <c r="M30" s="55">
        <f t="shared" si="13"/>
        <v>8.3333333333333329E-2</v>
      </c>
      <c r="N30" s="16"/>
      <c r="O30" s="16"/>
      <c r="P30" s="16"/>
      <c r="Q30" s="16"/>
      <c r="R30" s="16"/>
      <c r="S30" s="55">
        <f t="shared" si="14"/>
        <v>8.3333333333333329E-2</v>
      </c>
      <c r="T30" s="55">
        <f t="shared" si="14"/>
        <v>8.3333333333333329E-2</v>
      </c>
      <c r="U30" s="55">
        <f t="shared" si="14"/>
        <v>8.3333333333333329E-2</v>
      </c>
      <c r="V30" s="38"/>
      <c r="W30" s="104"/>
      <c r="X30" s="104"/>
      <c r="Y30" s="104"/>
      <c r="Z30" s="101"/>
      <c r="AA30" s="101"/>
      <c r="AB30" s="118"/>
      <c r="AC30" s="104"/>
      <c r="AD30" s="104"/>
      <c r="AE30" s="101"/>
      <c r="AF30" s="101"/>
      <c r="AN30" s="49"/>
      <c r="AP30" s="49"/>
      <c r="AR30" s="49"/>
      <c r="AT30" s="49"/>
    </row>
    <row r="31" spans="2:49">
      <c r="B31" s="109"/>
      <c r="C31" s="39" t="s">
        <v>21</v>
      </c>
      <c r="D31" s="15"/>
      <c r="E31" s="15"/>
      <c r="F31" s="55">
        <f t="shared" si="12"/>
        <v>2</v>
      </c>
      <c r="G31" s="55">
        <f t="shared" si="12"/>
        <v>2</v>
      </c>
      <c r="H31" s="55">
        <f t="shared" si="12"/>
        <v>2</v>
      </c>
      <c r="I31" s="55">
        <f t="shared" si="15"/>
        <v>8.3333333333333329E-2</v>
      </c>
      <c r="J31" s="55">
        <f t="shared" si="13"/>
        <v>8.3333333333333329E-2</v>
      </c>
      <c r="K31" s="55">
        <f t="shared" si="13"/>
        <v>8.3333333333333329E-2</v>
      </c>
      <c r="L31" s="55">
        <f t="shared" si="13"/>
        <v>8.3333333333333329E-2</v>
      </c>
      <c r="M31" s="55">
        <f t="shared" si="13"/>
        <v>8.3333333333333329E-2</v>
      </c>
      <c r="N31" s="16"/>
      <c r="O31" s="16"/>
      <c r="P31" s="16"/>
      <c r="Q31" s="16"/>
      <c r="R31" s="16"/>
      <c r="S31" s="55">
        <f t="shared" si="14"/>
        <v>8.3333333333333329E-2</v>
      </c>
      <c r="T31" s="55">
        <f t="shared" si="14"/>
        <v>8.3333333333333329E-2</v>
      </c>
      <c r="U31" s="55">
        <f t="shared" si="14"/>
        <v>8.3333333333333329E-2</v>
      </c>
      <c r="V31" s="38"/>
      <c r="W31" s="105"/>
      <c r="X31" s="105"/>
      <c r="Y31" s="105"/>
      <c r="Z31" s="102"/>
      <c r="AA31" s="102"/>
      <c r="AB31" s="119"/>
      <c r="AC31" s="105"/>
      <c r="AD31" s="105"/>
      <c r="AE31" s="102"/>
      <c r="AF31" s="102"/>
    </row>
    <row r="32" spans="2:49">
      <c r="B32" s="109"/>
      <c r="C32" s="39" t="s">
        <v>22</v>
      </c>
      <c r="D32" s="15"/>
      <c r="E32" s="15"/>
      <c r="F32" s="55">
        <f>$Y$32/6</f>
        <v>2.8333333333333335</v>
      </c>
      <c r="G32" s="55">
        <f t="shared" ref="G32:H33" si="16">$Y$32/6</f>
        <v>2.8333333333333335</v>
      </c>
      <c r="H32" s="55">
        <f t="shared" si="16"/>
        <v>2.8333333333333335</v>
      </c>
      <c r="I32" s="55">
        <f>$AD$32/16</f>
        <v>1.3125</v>
      </c>
      <c r="J32" s="55">
        <f t="shared" ref="J32:M33" si="17">$AD$32/16</f>
        <v>1.3125</v>
      </c>
      <c r="K32" s="55">
        <f t="shared" si="17"/>
        <v>1.3125</v>
      </c>
      <c r="L32" s="55">
        <f t="shared" si="17"/>
        <v>1.3125</v>
      </c>
      <c r="M32" s="55">
        <f t="shared" si="17"/>
        <v>1.3125</v>
      </c>
      <c r="N32" s="16"/>
      <c r="O32" s="16"/>
      <c r="P32" s="16"/>
      <c r="Q32" s="16"/>
      <c r="R32" s="16"/>
      <c r="S32" s="55">
        <f t="shared" ref="S32:U33" si="18">$AD$32/16</f>
        <v>1.3125</v>
      </c>
      <c r="T32" s="55">
        <f t="shared" si="18"/>
        <v>1.3125</v>
      </c>
      <c r="U32" s="55">
        <f t="shared" si="18"/>
        <v>1.3125</v>
      </c>
      <c r="V32" s="38"/>
      <c r="W32" s="104">
        <f>COUNT(F32:H33)</f>
        <v>6</v>
      </c>
      <c r="X32" s="104">
        <f>SUM(F32:H33)</f>
        <v>17</v>
      </c>
      <c r="Y32" s="146">
        <f>AN19</f>
        <v>17</v>
      </c>
      <c r="Z32" s="101">
        <f>X32/Y32</f>
        <v>1</v>
      </c>
      <c r="AA32" s="101">
        <f>AO19/AI21</f>
        <v>0.11535714285714285</v>
      </c>
      <c r="AB32" s="118">
        <f>COUNT(I32:M33,S32:U33)</f>
        <v>16</v>
      </c>
      <c r="AC32" s="118">
        <f>SUM(I32:M33,S32:U33)</f>
        <v>21</v>
      </c>
      <c r="AD32" s="118">
        <f>AN20</f>
        <v>21</v>
      </c>
      <c r="AE32" s="101">
        <f>AC32/AD32</f>
        <v>1</v>
      </c>
      <c r="AF32" s="101">
        <f>AO20/AI21</f>
        <v>6.7500000000000004E-2</v>
      </c>
    </row>
    <row r="33" spans="2:45">
      <c r="B33" s="109"/>
      <c r="C33" s="39" t="s">
        <v>23</v>
      </c>
      <c r="D33" s="15"/>
      <c r="E33" s="15"/>
      <c r="F33" s="55">
        <f t="shared" ref="F33" si="19">$Y$32/6</f>
        <v>2.8333333333333335</v>
      </c>
      <c r="G33" s="55">
        <f t="shared" si="16"/>
        <v>2.8333333333333335</v>
      </c>
      <c r="H33" s="55">
        <f t="shared" si="16"/>
        <v>2.8333333333333335</v>
      </c>
      <c r="I33" s="55">
        <f t="shared" ref="I33" si="20">$AD$32/16</f>
        <v>1.3125</v>
      </c>
      <c r="J33" s="55">
        <f t="shared" si="17"/>
        <v>1.3125</v>
      </c>
      <c r="K33" s="55">
        <f t="shared" si="17"/>
        <v>1.3125</v>
      </c>
      <c r="L33" s="55">
        <f t="shared" si="17"/>
        <v>1.3125</v>
      </c>
      <c r="M33" s="55">
        <f t="shared" si="17"/>
        <v>1.3125</v>
      </c>
      <c r="N33" s="16"/>
      <c r="O33" s="16"/>
      <c r="P33" s="16"/>
      <c r="Q33" s="16"/>
      <c r="R33" s="16"/>
      <c r="S33" s="55">
        <f t="shared" si="18"/>
        <v>1.3125</v>
      </c>
      <c r="T33" s="55">
        <f t="shared" si="18"/>
        <v>1.3125</v>
      </c>
      <c r="U33" s="55">
        <f t="shared" si="18"/>
        <v>1.3125</v>
      </c>
      <c r="V33" s="38"/>
      <c r="W33" s="105"/>
      <c r="X33" s="105"/>
      <c r="Y33" s="105"/>
      <c r="Z33" s="102"/>
      <c r="AA33" s="102"/>
      <c r="AB33" s="119"/>
      <c r="AC33" s="119"/>
      <c r="AD33" s="119"/>
      <c r="AE33" s="102"/>
      <c r="AF33" s="102"/>
    </row>
    <row r="34" spans="2:45">
      <c r="B34" s="109"/>
      <c r="C34" s="37" t="s">
        <v>57</v>
      </c>
      <c r="D34" s="15"/>
      <c r="E34" s="15"/>
      <c r="F34" s="55">
        <f>$Y$28/18</f>
        <v>2</v>
      </c>
      <c r="G34" s="55">
        <f t="shared" ref="G34:H35" si="21">$Y$28/18</f>
        <v>2</v>
      </c>
      <c r="H34" s="55">
        <f t="shared" si="21"/>
        <v>2</v>
      </c>
      <c r="I34" s="55">
        <f t="shared" ref="I34:M35" si="22">$AD$28/48</f>
        <v>8.3333333333333329E-2</v>
      </c>
      <c r="J34" s="55">
        <f t="shared" si="22"/>
        <v>8.3333333333333329E-2</v>
      </c>
      <c r="K34" s="55">
        <f t="shared" si="22"/>
        <v>8.3333333333333329E-2</v>
      </c>
      <c r="L34" s="55">
        <f t="shared" si="22"/>
        <v>8.3333333333333329E-2</v>
      </c>
      <c r="M34" s="55">
        <f t="shared" si="22"/>
        <v>8.3333333333333329E-2</v>
      </c>
      <c r="N34" s="16"/>
      <c r="O34" s="16"/>
      <c r="P34" s="16"/>
      <c r="Q34" s="16"/>
      <c r="R34" s="16"/>
      <c r="S34" s="55">
        <f t="shared" ref="S34:U35" si="23">$AD$28/48</f>
        <v>8.3333333333333329E-2</v>
      </c>
      <c r="T34" s="55">
        <f t="shared" si="23"/>
        <v>8.3333333333333329E-2</v>
      </c>
      <c r="U34" s="55">
        <f t="shared" si="23"/>
        <v>8.3333333333333329E-2</v>
      </c>
      <c r="V34" s="38"/>
      <c r="W34" s="143">
        <f t="shared" ref="W34:AB34" si="24">W28</f>
        <v>18</v>
      </c>
      <c r="X34" s="143">
        <f t="shared" si="24"/>
        <v>36</v>
      </c>
      <c r="Y34" s="143">
        <f t="shared" si="24"/>
        <v>36</v>
      </c>
      <c r="Z34" s="147">
        <f t="shared" si="24"/>
        <v>1</v>
      </c>
      <c r="AA34" s="116">
        <f t="shared" si="24"/>
        <v>0.24428571428571427</v>
      </c>
      <c r="AB34" s="120">
        <f t="shared" si="24"/>
        <v>48</v>
      </c>
      <c r="AC34" s="120">
        <f t="shared" ref="AC34:AD34" si="25">AC28</f>
        <v>4.0000000000000027</v>
      </c>
      <c r="AD34" s="120">
        <f t="shared" si="25"/>
        <v>4</v>
      </c>
      <c r="AE34" s="116">
        <f>AE28</f>
        <v>1.0000000000000007</v>
      </c>
      <c r="AF34" s="116">
        <f>AF28</f>
        <v>1.2857142857142857E-2</v>
      </c>
      <c r="AM34" s="49"/>
      <c r="AN34" s="49"/>
      <c r="AO34" s="49"/>
      <c r="AP34" s="49"/>
      <c r="AQ34" s="49"/>
      <c r="AR34" s="49"/>
      <c r="AS34" s="49"/>
    </row>
    <row r="35" spans="2:45">
      <c r="B35" s="109"/>
      <c r="C35" s="39" t="s">
        <v>24</v>
      </c>
      <c r="D35" s="15"/>
      <c r="E35" s="15"/>
      <c r="F35" s="55">
        <f>$Y$28/18</f>
        <v>2</v>
      </c>
      <c r="G35" s="55">
        <f t="shared" si="21"/>
        <v>2</v>
      </c>
      <c r="H35" s="55">
        <f t="shared" si="21"/>
        <v>2</v>
      </c>
      <c r="I35" s="55">
        <f t="shared" si="22"/>
        <v>8.3333333333333329E-2</v>
      </c>
      <c r="J35" s="55">
        <f t="shared" si="22"/>
        <v>8.3333333333333329E-2</v>
      </c>
      <c r="K35" s="55">
        <f t="shared" si="22"/>
        <v>8.3333333333333329E-2</v>
      </c>
      <c r="L35" s="55">
        <f t="shared" si="22"/>
        <v>8.3333333333333329E-2</v>
      </c>
      <c r="M35" s="55">
        <f t="shared" si="22"/>
        <v>8.3333333333333329E-2</v>
      </c>
      <c r="N35" s="16"/>
      <c r="O35" s="16"/>
      <c r="P35" s="16"/>
      <c r="Q35" s="16"/>
      <c r="R35" s="16"/>
      <c r="S35" s="55">
        <f t="shared" si="23"/>
        <v>8.3333333333333329E-2</v>
      </c>
      <c r="T35" s="55">
        <f t="shared" si="23"/>
        <v>8.3333333333333329E-2</v>
      </c>
      <c r="U35" s="55">
        <f t="shared" si="23"/>
        <v>8.3333333333333329E-2</v>
      </c>
      <c r="V35" s="38"/>
      <c r="W35" s="144"/>
      <c r="X35" s="144"/>
      <c r="Y35" s="144"/>
      <c r="Z35" s="144"/>
      <c r="AA35" s="117"/>
      <c r="AB35" s="121"/>
      <c r="AC35" s="121"/>
      <c r="AD35" s="121"/>
      <c r="AE35" s="117"/>
      <c r="AF35" s="117"/>
      <c r="AM35" s="49"/>
      <c r="AN35" s="49"/>
      <c r="AO35" s="49"/>
      <c r="AP35" s="49"/>
      <c r="AQ35" s="49"/>
      <c r="AR35" s="49"/>
      <c r="AS35" s="49"/>
    </row>
    <row r="36" spans="2:45">
      <c r="B36" s="109"/>
      <c r="C36" s="39" t="s">
        <v>31</v>
      </c>
      <c r="D36" s="15"/>
      <c r="E36" s="15"/>
      <c r="F36" s="55">
        <f t="shared" ref="F36:H38" si="26">$Y$36/9</f>
        <v>1.1111111111111112</v>
      </c>
      <c r="G36" s="55">
        <f t="shared" si="26"/>
        <v>1.1111111111111112</v>
      </c>
      <c r="H36" s="55">
        <f t="shared" si="26"/>
        <v>1.1111111111111112</v>
      </c>
      <c r="I36" s="55">
        <f t="shared" ref="I36:M38" si="27">$AD$36/24</f>
        <v>1.125</v>
      </c>
      <c r="J36" s="55">
        <f t="shared" si="27"/>
        <v>1.125</v>
      </c>
      <c r="K36" s="55">
        <f t="shared" si="27"/>
        <v>1.125</v>
      </c>
      <c r="L36" s="55">
        <f t="shared" si="27"/>
        <v>1.125</v>
      </c>
      <c r="M36" s="55">
        <f t="shared" si="27"/>
        <v>1.125</v>
      </c>
      <c r="N36" s="16"/>
      <c r="O36" s="16"/>
      <c r="P36" s="16"/>
      <c r="Q36" s="16"/>
      <c r="R36" s="16"/>
      <c r="S36" s="55">
        <f t="shared" ref="S36:U38" si="28">$AD$36/24</f>
        <v>1.125</v>
      </c>
      <c r="T36" s="55">
        <f t="shared" si="28"/>
        <v>1.125</v>
      </c>
      <c r="U36" s="55">
        <f t="shared" si="28"/>
        <v>1.125</v>
      </c>
      <c r="V36" s="38"/>
      <c r="W36" s="106">
        <f>COUNT(F36:H38)</f>
        <v>9</v>
      </c>
      <c r="X36" s="106">
        <f>SUM(F36:H38)</f>
        <v>9.9999999999999982</v>
      </c>
      <c r="Y36" s="107">
        <f>AP19</f>
        <v>10</v>
      </c>
      <c r="Z36" s="100">
        <f>X36/Y36</f>
        <v>0.99999999999999978</v>
      </c>
      <c r="AA36" s="100">
        <f>AQ19/AI21</f>
        <v>6.7857142857142852E-2</v>
      </c>
      <c r="AB36" s="106">
        <f>COUNT(I36:M38,S36:U38)</f>
        <v>24</v>
      </c>
      <c r="AC36" s="106">
        <f>SUM(I36:M38,S36:U38)</f>
        <v>27</v>
      </c>
      <c r="AD36" s="107">
        <f>AP20</f>
        <v>27</v>
      </c>
      <c r="AE36" s="100">
        <f>AC36/AD36</f>
        <v>1</v>
      </c>
      <c r="AF36" s="100">
        <f>AQ20/AI21</f>
        <v>8.6785714285714285E-2</v>
      </c>
      <c r="AM36" s="49"/>
      <c r="AN36" s="49"/>
      <c r="AO36" s="49"/>
      <c r="AP36" s="49"/>
      <c r="AQ36" s="49"/>
      <c r="AR36" s="49"/>
      <c r="AS36" s="49"/>
    </row>
    <row r="37" spans="2:45">
      <c r="B37" s="109"/>
      <c r="C37" s="39" t="s">
        <v>30</v>
      </c>
      <c r="D37" s="15"/>
      <c r="E37" s="15"/>
      <c r="F37" s="55">
        <f t="shared" si="26"/>
        <v>1.1111111111111112</v>
      </c>
      <c r="G37" s="55">
        <f t="shared" si="26"/>
        <v>1.1111111111111112</v>
      </c>
      <c r="H37" s="55">
        <f t="shared" si="26"/>
        <v>1.1111111111111112</v>
      </c>
      <c r="I37" s="55">
        <f t="shared" si="27"/>
        <v>1.125</v>
      </c>
      <c r="J37" s="55">
        <f t="shared" si="27"/>
        <v>1.125</v>
      </c>
      <c r="K37" s="55">
        <f t="shared" si="27"/>
        <v>1.125</v>
      </c>
      <c r="L37" s="55">
        <f t="shared" si="27"/>
        <v>1.125</v>
      </c>
      <c r="M37" s="55">
        <f t="shared" si="27"/>
        <v>1.125</v>
      </c>
      <c r="N37" s="16"/>
      <c r="O37" s="16"/>
      <c r="P37" s="16"/>
      <c r="Q37" s="16"/>
      <c r="R37" s="16"/>
      <c r="S37" s="55">
        <f t="shared" si="28"/>
        <v>1.125</v>
      </c>
      <c r="T37" s="55">
        <f t="shared" si="28"/>
        <v>1.125</v>
      </c>
      <c r="U37" s="55">
        <f t="shared" si="28"/>
        <v>1.125</v>
      </c>
      <c r="V37" s="38"/>
      <c r="W37" s="104"/>
      <c r="X37" s="104"/>
      <c r="Y37" s="104"/>
      <c r="Z37" s="101"/>
      <c r="AA37" s="101"/>
      <c r="AB37" s="104"/>
      <c r="AC37" s="104"/>
      <c r="AD37" s="104"/>
      <c r="AE37" s="101"/>
      <c r="AF37" s="101"/>
    </row>
    <row r="38" spans="2:45">
      <c r="B38" s="109"/>
      <c r="C38" s="39" t="s">
        <v>29</v>
      </c>
      <c r="D38" s="15"/>
      <c r="E38" s="15"/>
      <c r="F38" s="55">
        <f t="shared" si="26"/>
        <v>1.1111111111111112</v>
      </c>
      <c r="G38" s="55">
        <f t="shared" si="26"/>
        <v>1.1111111111111112</v>
      </c>
      <c r="H38" s="55">
        <f t="shared" si="26"/>
        <v>1.1111111111111112</v>
      </c>
      <c r="I38" s="55">
        <f t="shared" si="27"/>
        <v>1.125</v>
      </c>
      <c r="J38" s="55">
        <f t="shared" si="27"/>
        <v>1.125</v>
      </c>
      <c r="K38" s="55">
        <f t="shared" si="27"/>
        <v>1.125</v>
      </c>
      <c r="L38" s="55">
        <f t="shared" si="27"/>
        <v>1.125</v>
      </c>
      <c r="M38" s="55">
        <f t="shared" si="27"/>
        <v>1.125</v>
      </c>
      <c r="N38" s="16"/>
      <c r="O38" s="16"/>
      <c r="P38" s="16"/>
      <c r="Q38" s="16"/>
      <c r="R38" s="16"/>
      <c r="S38" s="55">
        <f t="shared" si="28"/>
        <v>1.125</v>
      </c>
      <c r="T38" s="55">
        <f t="shared" si="28"/>
        <v>1.125</v>
      </c>
      <c r="U38" s="55">
        <f t="shared" si="28"/>
        <v>1.125</v>
      </c>
      <c r="V38" s="38"/>
      <c r="W38" s="105"/>
      <c r="X38" s="105"/>
      <c r="Y38" s="105"/>
      <c r="Z38" s="102"/>
      <c r="AA38" s="102"/>
      <c r="AB38" s="105"/>
      <c r="AC38" s="105"/>
      <c r="AD38" s="105"/>
      <c r="AE38" s="102"/>
      <c r="AF38" s="102"/>
    </row>
    <row r="39" spans="2:45" ht="30.6">
      <c r="B39" s="13" t="s">
        <v>73</v>
      </c>
      <c r="C39" s="39" t="s">
        <v>25</v>
      </c>
      <c r="D39" s="15"/>
      <c r="E39" s="15"/>
      <c r="F39" s="55">
        <f>$Y$39/3</f>
        <v>0.66666666666666663</v>
      </c>
      <c r="G39" s="55">
        <f>$Y$39/3</f>
        <v>0.66666666666666663</v>
      </c>
      <c r="H39" s="55">
        <f>$Y$39/3</f>
        <v>0.66666666666666663</v>
      </c>
      <c r="I39" s="55">
        <f>$AD$39/8</f>
        <v>1.125</v>
      </c>
      <c r="J39" s="55">
        <f>$AD$39/8</f>
        <v>1.125</v>
      </c>
      <c r="K39" s="55">
        <f>$AD$39/8</f>
        <v>1.125</v>
      </c>
      <c r="L39" s="55">
        <f>$AD$39/8</f>
        <v>1.125</v>
      </c>
      <c r="M39" s="55">
        <f>$AD$39/8</f>
        <v>1.125</v>
      </c>
      <c r="N39" s="16"/>
      <c r="O39" s="16"/>
      <c r="P39" s="16"/>
      <c r="Q39" s="15"/>
      <c r="R39" s="16"/>
      <c r="S39" s="55">
        <f>$AD$39/8</f>
        <v>1.125</v>
      </c>
      <c r="T39" s="55">
        <f>$AD$39/8</f>
        <v>1.125</v>
      </c>
      <c r="U39" s="55">
        <f>$AD$39/8</f>
        <v>1.125</v>
      </c>
      <c r="V39" s="38"/>
      <c r="W39" s="82">
        <f>COUNT(F39:H39)</f>
        <v>3</v>
      </c>
      <c r="X39" s="82">
        <f>SUM(F39:H39)</f>
        <v>2</v>
      </c>
      <c r="Y39" s="87">
        <f>AR19</f>
        <v>2</v>
      </c>
      <c r="Z39" s="81">
        <f>X39/Y39</f>
        <v>1</v>
      </c>
      <c r="AA39" s="81">
        <f>AS19/AI21</f>
        <v>1.3571428571428571E-2</v>
      </c>
      <c r="AB39" s="82">
        <f>COUNT(I39:M39,S39:U39)</f>
        <v>8</v>
      </c>
      <c r="AC39" s="82">
        <f>SUM(I39:M39,S39:U39)</f>
        <v>9</v>
      </c>
      <c r="AD39" s="87">
        <f>AR20</f>
        <v>9</v>
      </c>
      <c r="AE39" s="81">
        <f>AC39/AD39</f>
        <v>1</v>
      </c>
      <c r="AF39" s="81">
        <f>AS20/AI21</f>
        <v>2.8928571428571428E-2</v>
      </c>
      <c r="AM39" s="52"/>
      <c r="AN39" s="52"/>
      <c r="AO39" s="52"/>
      <c r="AP39" s="52"/>
      <c r="AQ39" s="52"/>
      <c r="AR39" s="52"/>
      <c r="AS39" s="52"/>
    </row>
    <row r="40" spans="2:45">
      <c r="B40" s="108" t="s">
        <v>78</v>
      </c>
      <c r="C40" s="39" t="s">
        <v>26</v>
      </c>
      <c r="D40" s="29"/>
      <c r="E40" s="29"/>
      <c r="F40" s="29"/>
      <c r="G40" s="29"/>
      <c r="H40" s="29"/>
      <c r="I40" s="29"/>
      <c r="J40" s="29"/>
      <c r="K40" s="29"/>
      <c r="L40" s="29"/>
      <c r="M40" s="29"/>
      <c r="N40" s="15"/>
      <c r="O40" s="15"/>
      <c r="P40" s="15"/>
      <c r="Q40" s="25"/>
      <c r="R40" s="28"/>
      <c r="S40" s="29"/>
      <c r="T40" s="29"/>
      <c r="U40" s="29"/>
      <c r="V40" s="30"/>
      <c r="W40" s="80" t="s">
        <v>102</v>
      </c>
      <c r="X40" s="80" t="s">
        <v>102</v>
      </c>
      <c r="Y40" s="80" t="s">
        <v>102</v>
      </c>
      <c r="Z40" s="80" t="s">
        <v>102</v>
      </c>
      <c r="AA40" s="80" t="s">
        <v>102</v>
      </c>
      <c r="AB40" s="80" t="s">
        <v>102</v>
      </c>
      <c r="AC40" s="80" t="s">
        <v>102</v>
      </c>
      <c r="AD40" s="80" t="s">
        <v>102</v>
      </c>
      <c r="AE40" s="80" t="s">
        <v>102</v>
      </c>
      <c r="AF40" s="80" t="s">
        <v>102</v>
      </c>
      <c r="AM40" s="52"/>
      <c r="AN40" s="52"/>
      <c r="AO40" s="52"/>
      <c r="AP40" s="52"/>
      <c r="AQ40" s="52"/>
      <c r="AR40" s="52"/>
      <c r="AS40" s="52"/>
    </row>
    <row r="41" spans="2:45">
      <c r="B41" s="109"/>
      <c r="C41" s="37" t="s">
        <v>35</v>
      </c>
      <c r="D41" s="15"/>
      <c r="E41" s="15"/>
      <c r="F41" s="55">
        <f t="shared" ref="F41:H54" si="29">$Y$41/42</f>
        <v>0.33333333333333331</v>
      </c>
      <c r="G41" s="55">
        <f t="shared" si="29"/>
        <v>0.33333333333333331</v>
      </c>
      <c r="H41" s="55">
        <f t="shared" si="29"/>
        <v>0.33333333333333331</v>
      </c>
      <c r="I41" s="55">
        <f t="shared" ref="I41:M54" si="30">$AD$41/112</f>
        <v>0.3125</v>
      </c>
      <c r="J41" s="55">
        <f t="shared" si="30"/>
        <v>0.3125</v>
      </c>
      <c r="K41" s="55">
        <f t="shared" si="30"/>
        <v>0.3125</v>
      </c>
      <c r="L41" s="55">
        <f t="shared" si="30"/>
        <v>0.3125</v>
      </c>
      <c r="M41" s="55">
        <f t="shared" si="30"/>
        <v>0.3125</v>
      </c>
      <c r="N41" s="16"/>
      <c r="O41" s="16"/>
      <c r="P41" s="16"/>
      <c r="Q41" s="16"/>
      <c r="R41" s="16"/>
      <c r="S41" s="55">
        <f t="shared" ref="S41:U54" si="31">$AD$41/112</f>
        <v>0.3125</v>
      </c>
      <c r="T41" s="55">
        <f t="shared" si="31"/>
        <v>0.3125</v>
      </c>
      <c r="U41" s="55">
        <f t="shared" si="31"/>
        <v>0.3125</v>
      </c>
      <c r="V41" s="38"/>
      <c r="W41" s="106">
        <f>COUNT(F41:H54)</f>
        <v>42</v>
      </c>
      <c r="X41" s="106">
        <f>SUM(F41:H54)</f>
        <v>14.000000000000007</v>
      </c>
      <c r="Y41" s="107">
        <f>AT19</f>
        <v>14</v>
      </c>
      <c r="Z41" s="100">
        <f>X41/Y41</f>
        <v>1.0000000000000004</v>
      </c>
      <c r="AA41" s="100">
        <f>AU19/AI21</f>
        <v>9.5000000000000001E-2</v>
      </c>
      <c r="AB41" s="106">
        <f>COUNT(I41:M54,S41:U54)</f>
        <v>112</v>
      </c>
      <c r="AC41" s="106">
        <f>SUM(I41:M54,S41:U54)</f>
        <v>35</v>
      </c>
      <c r="AD41" s="107">
        <f>AT20</f>
        <v>35</v>
      </c>
      <c r="AE41" s="100">
        <f>AC41/AD41</f>
        <v>1</v>
      </c>
      <c r="AF41" s="100">
        <f>AU20/AI21</f>
        <v>0.1125</v>
      </c>
      <c r="AM41" s="52"/>
      <c r="AN41" s="52"/>
      <c r="AO41" s="52"/>
      <c r="AP41" s="52"/>
      <c r="AQ41" s="52"/>
      <c r="AR41" s="52"/>
      <c r="AS41" s="52"/>
    </row>
    <row r="42" spans="2:45">
      <c r="B42" s="109"/>
      <c r="C42" s="37" t="s">
        <v>36</v>
      </c>
      <c r="D42" s="15"/>
      <c r="E42" s="15"/>
      <c r="F42" s="55">
        <f t="shared" si="29"/>
        <v>0.33333333333333331</v>
      </c>
      <c r="G42" s="55">
        <f t="shared" si="29"/>
        <v>0.33333333333333331</v>
      </c>
      <c r="H42" s="55">
        <f t="shared" si="29"/>
        <v>0.33333333333333331</v>
      </c>
      <c r="I42" s="55">
        <f t="shared" si="30"/>
        <v>0.3125</v>
      </c>
      <c r="J42" s="55">
        <f t="shared" si="30"/>
        <v>0.3125</v>
      </c>
      <c r="K42" s="55">
        <f t="shared" si="30"/>
        <v>0.3125</v>
      </c>
      <c r="L42" s="55">
        <f t="shared" si="30"/>
        <v>0.3125</v>
      </c>
      <c r="M42" s="55">
        <f t="shared" si="30"/>
        <v>0.3125</v>
      </c>
      <c r="N42" s="16"/>
      <c r="O42" s="16"/>
      <c r="P42" s="16"/>
      <c r="Q42" s="16"/>
      <c r="R42" s="16"/>
      <c r="S42" s="55">
        <f t="shared" si="31"/>
        <v>0.3125</v>
      </c>
      <c r="T42" s="55">
        <f t="shared" si="31"/>
        <v>0.3125</v>
      </c>
      <c r="U42" s="55">
        <f t="shared" si="31"/>
        <v>0.3125</v>
      </c>
      <c r="V42" s="38"/>
      <c r="W42" s="104"/>
      <c r="X42" s="104"/>
      <c r="Y42" s="104"/>
      <c r="Z42" s="101"/>
      <c r="AA42" s="101"/>
      <c r="AB42" s="104"/>
      <c r="AC42" s="104"/>
      <c r="AD42" s="104"/>
      <c r="AE42" s="101"/>
      <c r="AF42" s="101"/>
      <c r="AH42" s="53"/>
    </row>
    <row r="43" spans="2:45">
      <c r="B43" s="109"/>
      <c r="C43" s="37" t="s">
        <v>38</v>
      </c>
      <c r="D43" s="15"/>
      <c r="E43" s="15"/>
      <c r="F43" s="55">
        <f t="shared" si="29"/>
        <v>0.33333333333333331</v>
      </c>
      <c r="G43" s="55">
        <f t="shared" si="29"/>
        <v>0.33333333333333331</v>
      </c>
      <c r="H43" s="55">
        <f t="shared" si="29"/>
        <v>0.33333333333333331</v>
      </c>
      <c r="I43" s="55">
        <f t="shared" si="30"/>
        <v>0.3125</v>
      </c>
      <c r="J43" s="55">
        <f t="shared" si="30"/>
        <v>0.3125</v>
      </c>
      <c r="K43" s="55">
        <f t="shared" si="30"/>
        <v>0.3125</v>
      </c>
      <c r="L43" s="55">
        <f t="shared" si="30"/>
        <v>0.3125</v>
      </c>
      <c r="M43" s="55">
        <f t="shared" si="30"/>
        <v>0.3125</v>
      </c>
      <c r="N43" s="16"/>
      <c r="O43" s="16"/>
      <c r="P43" s="16"/>
      <c r="Q43" s="16"/>
      <c r="R43" s="16"/>
      <c r="S43" s="55">
        <f t="shared" si="31"/>
        <v>0.3125</v>
      </c>
      <c r="T43" s="55">
        <f t="shared" si="31"/>
        <v>0.3125</v>
      </c>
      <c r="U43" s="55">
        <f t="shared" si="31"/>
        <v>0.3125</v>
      </c>
      <c r="V43" s="38"/>
      <c r="W43" s="104"/>
      <c r="X43" s="104"/>
      <c r="Y43" s="104"/>
      <c r="Z43" s="101"/>
      <c r="AA43" s="101"/>
      <c r="AB43" s="104"/>
      <c r="AC43" s="104"/>
      <c r="AD43" s="104"/>
      <c r="AE43" s="101"/>
      <c r="AF43" s="101"/>
      <c r="AH43" s="53"/>
    </row>
    <row r="44" spans="2:45">
      <c r="B44" s="109"/>
      <c r="C44" s="37" t="s">
        <v>40</v>
      </c>
      <c r="D44" s="15"/>
      <c r="E44" s="15"/>
      <c r="F44" s="55">
        <f t="shared" si="29"/>
        <v>0.33333333333333331</v>
      </c>
      <c r="G44" s="55">
        <f t="shared" si="29"/>
        <v>0.33333333333333331</v>
      </c>
      <c r="H44" s="55">
        <f t="shared" si="29"/>
        <v>0.33333333333333331</v>
      </c>
      <c r="I44" s="55">
        <f t="shared" si="30"/>
        <v>0.3125</v>
      </c>
      <c r="J44" s="55">
        <f t="shared" si="30"/>
        <v>0.3125</v>
      </c>
      <c r="K44" s="55">
        <f t="shared" si="30"/>
        <v>0.3125</v>
      </c>
      <c r="L44" s="55">
        <f t="shared" si="30"/>
        <v>0.3125</v>
      </c>
      <c r="M44" s="55">
        <f t="shared" si="30"/>
        <v>0.3125</v>
      </c>
      <c r="N44" s="16"/>
      <c r="O44" s="16"/>
      <c r="P44" s="16"/>
      <c r="Q44" s="16"/>
      <c r="R44" s="16"/>
      <c r="S44" s="55">
        <f t="shared" si="31"/>
        <v>0.3125</v>
      </c>
      <c r="T44" s="55">
        <f t="shared" si="31"/>
        <v>0.3125</v>
      </c>
      <c r="U44" s="55">
        <f t="shared" si="31"/>
        <v>0.3125</v>
      </c>
      <c r="V44" s="38"/>
      <c r="W44" s="104"/>
      <c r="X44" s="104"/>
      <c r="Y44" s="104"/>
      <c r="Z44" s="101"/>
      <c r="AA44" s="101"/>
      <c r="AB44" s="104"/>
      <c r="AC44" s="104"/>
      <c r="AD44" s="104"/>
      <c r="AE44" s="101"/>
      <c r="AF44" s="101"/>
    </row>
    <row r="45" spans="2:45">
      <c r="B45" s="109"/>
      <c r="C45" s="37" t="s">
        <v>39</v>
      </c>
      <c r="D45" s="15"/>
      <c r="E45" s="15"/>
      <c r="F45" s="55">
        <f t="shared" si="29"/>
        <v>0.33333333333333331</v>
      </c>
      <c r="G45" s="55">
        <f t="shared" si="29"/>
        <v>0.33333333333333331</v>
      </c>
      <c r="H45" s="55">
        <f t="shared" si="29"/>
        <v>0.33333333333333331</v>
      </c>
      <c r="I45" s="55">
        <f t="shared" si="30"/>
        <v>0.3125</v>
      </c>
      <c r="J45" s="55">
        <f t="shared" si="30"/>
        <v>0.3125</v>
      </c>
      <c r="K45" s="55">
        <f t="shared" si="30"/>
        <v>0.3125</v>
      </c>
      <c r="L45" s="55">
        <f t="shared" si="30"/>
        <v>0.3125</v>
      </c>
      <c r="M45" s="55">
        <f t="shared" si="30"/>
        <v>0.3125</v>
      </c>
      <c r="N45" s="16"/>
      <c r="O45" s="16"/>
      <c r="P45" s="16"/>
      <c r="Q45" s="16"/>
      <c r="R45" s="16"/>
      <c r="S45" s="55">
        <f t="shared" si="31"/>
        <v>0.3125</v>
      </c>
      <c r="T45" s="55">
        <f t="shared" si="31"/>
        <v>0.3125</v>
      </c>
      <c r="U45" s="55">
        <f t="shared" si="31"/>
        <v>0.3125</v>
      </c>
      <c r="V45" s="38"/>
      <c r="W45" s="104"/>
      <c r="X45" s="104"/>
      <c r="Y45" s="104"/>
      <c r="Z45" s="101"/>
      <c r="AA45" s="101"/>
      <c r="AB45" s="104"/>
      <c r="AC45" s="104"/>
      <c r="AD45" s="104"/>
      <c r="AE45" s="101"/>
      <c r="AF45" s="101"/>
    </row>
    <row r="46" spans="2:45">
      <c r="B46" s="109"/>
      <c r="C46" s="37" t="s">
        <v>37</v>
      </c>
      <c r="D46" s="15"/>
      <c r="E46" s="15"/>
      <c r="F46" s="55">
        <f t="shared" si="29"/>
        <v>0.33333333333333331</v>
      </c>
      <c r="G46" s="55">
        <f t="shared" si="29"/>
        <v>0.33333333333333331</v>
      </c>
      <c r="H46" s="55">
        <f t="shared" si="29"/>
        <v>0.33333333333333331</v>
      </c>
      <c r="I46" s="55">
        <f t="shared" si="30"/>
        <v>0.3125</v>
      </c>
      <c r="J46" s="55">
        <f t="shared" si="30"/>
        <v>0.3125</v>
      </c>
      <c r="K46" s="55">
        <f t="shared" si="30"/>
        <v>0.3125</v>
      </c>
      <c r="L46" s="55">
        <f t="shared" si="30"/>
        <v>0.3125</v>
      </c>
      <c r="M46" s="55">
        <f t="shared" si="30"/>
        <v>0.3125</v>
      </c>
      <c r="N46" s="16"/>
      <c r="O46" s="16"/>
      <c r="P46" s="16"/>
      <c r="Q46" s="16"/>
      <c r="R46" s="16"/>
      <c r="S46" s="55">
        <f t="shared" si="31"/>
        <v>0.3125</v>
      </c>
      <c r="T46" s="55">
        <f t="shared" si="31"/>
        <v>0.3125</v>
      </c>
      <c r="U46" s="55">
        <f t="shared" si="31"/>
        <v>0.3125</v>
      </c>
      <c r="V46" s="38"/>
      <c r="W46" s="104"/>
      <c r="X46" s="104"/>
      <c r="Y46" s="104"/>
      <c r="Z46" s="101"/>
      <c r="AA46" s="101"/>
      <c r="AB46" s="104"/>
      <c r="AC46" s="104"/>
      <c r="AD46" s="104"/>
      <c r="AE46" s="101"/>
      <c r="AF46" s="101"/>
      <c r="AL46" s="83" t="s">
        <v>97</v>
      </c>
      <c r="AN46" s="83" t="s">
        <v>98</v>
      </c>
    </row>
    <row r="47" spans="2:45">
      <c r="B47" s="109"/>
      <c r="C47" s="37" t="s">
        <v>41</v>
      </c>
      <c r="D47" s="15"/>
      <c r="E47" s="15"/>
      <c r="F47" s="55">
        <f t="shared" si="29"/>
        <v>0.33333333333333331</v>
      </c>
      <c r="G47" s="55">
        <f t="shared" si="29"/>
        <v>0.33333333333333331</v>
      </c>
      <c r="H47" s="55">
        <f t="shared" si="29"/>
        <v>0.33333333333333331</v>
      </c>
      <c r="I47" s="55">
        <f t="shared" si="30"/>
        <v>0.3125</v>
      </c>
      <c r="J47" s="55">
        <f t="shared" si="30"/>
        <v>0.3125</v>
      </c>
      <c r="K47" s="55">
        <f t="shared" si="30"/>
        <v>0.3125</v>
      </c>
      <c r="L47" s="55">
        <f t="shared" si="30"/>
        <v>0.3125</v>
      </c>
      <c r="M47" s="55">
        <f t="shared" si="30"/>
        <v>0.3125</v>
      </c>
      <c r="N47" s="16"/>
      <c r="O47" s="16"/>
      <c r="P47" s="16"/>
      <c r="Q47" s="16"/>
      <c r="R47" s="16"/>
      <c r="S47" s="55">
        <f t="shared" si="31"/>
        <v>0.3125</v>
      </c>
      <c r="T47" s="55">
        <f t="shared" si="31"/>
        <v>0.3125</v>
      </c>
      <c r="U47" s="55">
        <f t="shared" si="31"/>
        <v>0.3125</v>
      </c>
      <c r="V47" s="38"/>
      <c r="W47" s="104"/>
      <c r="X47" s="104"/>
      <c r="Y47" s="104"/>
      <c r="Z47" s="101"/>
      <c r="AA47" s="101"/>
      <c r="AB47" s="104"/>
      <c r="AC47" s="104"/>
      <c r="AD47" s="104"/>
      <c r="AE47" s="101"/>
      <c r="AF47" s="101"/>
      <c r="AJ47" s="83" t="s">
        <v>81</v>
      </c>
      <c r="AL47" s="83">
        <f t="shared" ref="AL47" si="32">$Y$23/15</f>
        <v>1.2666666666666666</v>
      </c>
      <c r="AN47" s="83">
        <f>$AD$23/40</f>
        <v>2.5000000000000001E-2</v>
      </c>
    </row>
    <row r="48" spans="2:45">
      <c r="B48" s="109"/>
      <c r="C48" s="37" t="s">
        <v>42</v>
      </c>
      <c r="D48" s="15"/>
      <c r="E48" s="15"/>
      <c r="F48" s="55">
        <f t="shared" si="29"/>
        <v>0.33333333333333331</v>
      </c>
      <c r="G48" s="55">
        <f t="shared" si="29"/>
        <v>0.33333333333333331</v>
      </c>
      <c r="H48" s="55">
        <f t="shared" si="29"/>
        <v>0.33333333333333331</v>
      </c>
      <c r="I48" s="55">
        <f t="shared" si="30"/>
        <v>0.3125</v>
      </c>
      <c r="J48" s="55">
        <f t="shared" si="30"/>
        <v>0.3125</v>
      </c>
      <c r="K48" s="55">
        <f t="shared" si="30"/>
        <v>0.3125</v>
      </c>
      <c r="L48" s="55">
        <f t="shared" si="30"/>
        <v>0.3125</v>
      </c>
      <c r="M48" s="55">
        <f t="shared" si="30"/>
        <v>0.3125</v>
      </c>
      <c r="N48" s="16"/>
      <c r="O48" s="16"/>
      <c r="P48" s="16"/>
      <c r="Q48" s="16"/>
      <c r="R48" s="16"/>
      <c r="S48" s="55">
        <f t="shared" si="31"/>
        <v>0.3125</v>
      </c>
      <c r="T48" s="55">
        <f t="shared" si="31"/>
        <v>0.3125</v>
      </c>
      <c r="U48" s="55">
        <f t="shared" si="31"/>
        <v>0.3125</v>
      </c>
      <c r="V48" s="38"/>
      <c r="W48" s="104"/>
      <c r="X48" s="104"/>
      <c r="Y48" s="104"/>
      <c r="Z48" s="101"/>
      <c r="AA48" s="101"/>
      <c r="AB48" s="104"/>
      <c r="AC48" s="104"/>
      <c r="AD48" s="104"/>
      <c r="AE48" s="101"/>
      <c r="AF48" s="101"/>
      <c r="AJ48" s="83" t="s">
        <v>71</v>
      </c>
      <c r="AL48" s="83">
        <f t="shared" ref="AL48" si="33">$Y$28/18</f>
        <v>2</v>
      </c>
      <c r="AN48" s="83">
        <f>$AD$28/48</f>
        <v>8.3333333333333329E-2</v>
      </c>
    </row>
    <row r="49" spans="2:40">
      <c r="B49" s="109"/>
      <c r="C49" s="37" t="s">
        <v>43</v>
      </c>
      <c r="D49" s="15"/>
      <c r="E49" s="15"/>
      <c r="F49" s="55">
        <f t="shared" si="29"/>
        <v>0.33333333333333331</v>
      </c>
      <c r="G49" s="55">
        <f t="shared" si="29"/>
        <v>0.33333333333333331</v>
      </c>
      <c r="H49" s="55">
        <f t="shared" si="29"/>
        <v>0.33333333333333331</v>
      </c>
      <c r="I49" s="55">
        <f t="shared" si="30"/>
        <v>0.3125</v>
      </c>
      <c r="J49" s="55">
        <f t="shared" si="30"/>
        <v>0.3125</v>
      </c>
      <c r="K49" s="55">
        <f t="shared" si="30"/>
        <v>0.3125</v>
      </c>
      <c r="L49" s="55">
        <f t="shared" si="30"/>
        <v>0.3125</v>
      </c>
      <c r="M49" s="55">
        <f t="shared" si="30"/>
        <v>0.3125</v>
      </c>
      <c r="N49" s="16"/>
      <c r="O49" s="16"/>
      <c r="P49" s="16"/>
      <c r="Q49" s="16"/>
      <c r="R49" s="16"/>
      <c r="S49" s="55">
        <f t="shared" si="31"/>
        <v>0.3125</v>
      </c>
      <c r="T49" s="55">
        <f t="shared" si="31"/>
        <v>0.3125</v>
      </c>
      <c r="U49" s="55">
        <f t="shared" si="31"/>
        <v>0.3125</v>
      </c>
      <c r="V49" s="38"/>
      <c r="W49" s="104"/>
      <c r="X49" s="104"/>
      <c r="Y49" s="104"/>
      <c r="Z49" s="101"/>
      <c r="AA49" s="101"/>
      <c r="AB49" s="104"/>
      <c r="AC49" s="104"/>
      <c r="AD49" s="104"/>
      <c r="AE49" s="101"/>
      <c r="AF49" s="101"/>
      <c r="AJ49" s="83" t="s">
        <v>106</v>
      </c>
      <c r="AL49" s="83">
        <f t="shared" ref="AL49" si="34">$Y$32/6</f>
        <v>2.8333333333333335</v>
      </c>
      <c r="AN49" s="83">
        <f>$AD$32/16</f>
        <v>1.3125</v>
      </c>
    </row>
    <row r="50" spans="2:40">
      <c r="B50" s="109"/>
      <c r="C50" s="40" t="s">
        <v>44</v>
      </c>
      <c r="D50" s="15"/>
      <c r="E50" s="15"/>
      <c r="F50" s="55">
        <f t="shared" si="29"/>
        <v>0.33333333333333331</v>
      </c>
      <c r="G50" s="55">
        <f t="shared" si="29"/>
        <v>0.33333333333333331</v>
      </c>
      <c r="H50" s="55">
        <f t="shared" si="29"/>
        <v>0.33333333333333331</v>
      </c>
      <c r="I50" s="55">
        <f t="shared" si="30"/>
        <v>0.3125</v>
      </c>
      <c r="J50" s="55">
        <f t="shared" si="30"/>
        <v>0.3125</v>
      </c>
      <c r="K50" s="55">
        <f t="shared" si="30"/>
        <v>0.3125</v>
      </c>
      <c r="L50" s="55">
        <f t="shared" si="30"/>
        <v>0.3125</v>
      </c>
      <c r="M50" s="55">
        <f t="shared" si="30"/>
        <v>0.3125</v>
      </c>
      <c r="N50" s="16"/>
      <c r="O50" s="16"/>
      <c r="P50" s="16"/>
      <c r="Q50" s="16"/>
      <c r="R50" s="16"/>
      <c r="S50" s="55">
        <f t="shared" si="31"/>
        <v>0.3125</v>
      </c>
      <c r="T50" s="55">
        <f t="shared" si="31"/>
        <v>0.3125</v>
      </c>
      <c r="U50" s="55">
        <f t="shared" si="31"/>
        <v>0.3125</v>
      </c>
      <c r="V50" s="38"/>
      <c r="W50" s="104"/>
      <c r="X50" s="104"/>
      <c r="Y50" s="104"/>
      <c r="Z50" s="101"/>
      <c r="AA50" s="101"/>
      <c r="AB50" s="104"/>
      <c r="AC50" s="104"/>
      <c r="AD50" s="104"/>
      <c r="AE50" s="101"/>
      <c r="AF50" s="101"/>
      <c r="AJ50" s="83" t="s">
        <v>101</v>
      </c>
      <c r="AL50" s="83">
        <f t="shared" ref="AL50" si="35">$Y$36/9</f>
        <v>1.1111111111111112</v>
      </c>
      <c r="AN50" s="83">
        <f>$AD$36/24</f>
        <v>1.125</v>
      </c>
    </row>
    <row r="51" spans="2:40">
      <c r="B51" s="109"/>
      <c r="C51" s="37" t="s">
        <v>45</v>
      </c>
      <c r="D51" s="15"/>
      <c r="E51" s="15"/>
      <c r="F51" s="55">
        <f t="shared" si="29"/>
        <v>0.33333333333333331</v>
      </c>
      <c r="G51" s="55">
        <f t="shared" si="29"/>
        <v>0.33333333333333331</v>
      </c>
      <c r="H51" s="55">
        <f t="shared" si="29"/>
        <v>0.33333333333333331</v>
      </c>
      <c r="I51" s="55">
        <f t="shared" si="30"/>
        <v>0.3125</v>
      </c>
      <c r="J51" s="55">
        <f t="shared" si="30"/>
        <v>0.3125</v>
      </c>
      <c r="K51" s="55">
        <f t="shared" si="30"/>
        <v>0.3125</v>
      </c>
      <c r="L51" s="55">
        <f t="shared" si="30"/>
        <v>0.3125</v>
      </c>
      <c r="M51" s="55">
        <f t="shared" si="30"/>
        <v>0.3125</v>
      </c>
      <c r="N51" s="16"/>
      <c r="O51" s="16"/>
      <c r="P51" s="16"/>
      <c r="Q51" s="16"/>
      <c r="R51" s="16"/>
      <c r="S51" s="55">
        <f t="shared" si="31"/>
        <v>0.3125</v>
      </c>
      <c r="T51" s="55">
        <f t="shared" si="31"/>
        <v>0.3125</v>
      </c>
      <c r="U51" s="55">
        <f t="shared" si="31"/>
        <v>0.3125</v>
      </c>
      <c r="V51" s="38"/>
      <c r="W51" s="104"/>
      <c r="X51" s="104"/>
      <c r="Y51" s="104"/>
      <c r="Z51" s="101"/>
      <c r="AA51" s="101"/>
      <c r="AB51" s="104"/>
      <c r="AC51" s="104"/>
      <c r="AD51" s="104"/>
      <c r="AE51" s="101"/>
      <c r="AF51" s="101"/>
      <c r="AJ51" s="83" t="s">
        <v>73</v>
      </c>
      <c r="AL51" s="83">
        <f t="shared" ref="AL51" si="36">$Y$39/3</f>
        <v>0.66666666666666663</v>
      </c>
      <c r="AN51" s="83">
        <f>$AD$39/8</f>
        <v>1.125</v>
      </c>
    </row>
    <row r="52" spans="2:40">
      <c r="B52" s="109"/>
      <c r="C52" s="37" t="s">
        <v>46</v>
      </c>
      <c r="D52" s="15"/>
      <c r="E52" s="15"/>
      <c r="F52" s="55">
        <f t="shared" si="29"/>
        <v>0.33333333333333331</v>
      </c>
      <c r="G52" s="55">
        <f t="shared" si="29"/>
        <v>0.33333333333333331</v>
      </c>
      <c r="H52" s="55">
        <f t="shared" si="29"/>
        <v>0.33333333333333331</v>
      </c>
      <c r="I52" s="55">
        <f t="shared" si="30"/>
        <v>0.3125</v>
      </c>
      <c r="J52" s="55">
        <f t="shared" si="30"/>
        <v>0.3125</v>
      </c>
      <c r="K52" s="55">
        <f t="shared" si="30"/>
        <v>0.3125</v>
      </c>
      <c r="L52" s="55">
        <f t="shared" si="30"/>
        <v>0.3125</v>
      </c>
      <c r="M52" s="55">
        <f t="shared" si="30"/>
        <v>0.3125</v>
      </c>
      <c r="N52" s="16"/>
      <c r="O52" s="16"/>
      <c r="P52" s="16"/>
      <c r="Q52" s="16"/>
      <c r="R52" s="16"/>
      <c r="S52" s="55">
        <f t="shared" si="31"/>
        <v>0.3125</v>
      </c>
      <c r="T52" s="55">
        <f t="shared" si="31"/>
        <v>0.3125</v>
      </c>
      <c r="U52" s="55">
        <f t="shared" si="31"/>
        <v>0.3125</v>
      </c>
      <c r="V52" s="38"/>
      <c r="W52" s="104"/>
      <c r="X52" s="104"/>
      <c r="Y52" s="104"/>
      <c r="Z52" s="101"/>
      <c r="AA52" s="101"/>
      <c r="AB52" s="104"/>
      <c r="AC52" s="104"/>
      <c r="AD52" s="104"/>
      <c r="AE52" s="101"/>
      <c r="AF52" s="101"/>
      <c r="AJ52" s="83" t="s">
        <v>78</v>
      </c>
      <c r="AL52" s="83">
        <f t="shared" ref="AL52" si="37">$Y$41/42</f>
        <v>0.33333333333333331</v>
      </c>
      <c r="AN52" s="83">
        <f>$AD$41/112</f>
        <v>0.3125</v>
      </c>
    </row>
    <row r="53" spans="2:40">
      <c r="B53" s="109"/>
      <c r="C53" s="37" t="s">
        <v>47</v>
      </c>
      <c r="D53" s="15"/>
      <c r="E53" s="15"/>
      <c r="F53" s="55">
        <f t="shared" si="29"/>
        <v>0.33333333333333331</v>
      </c>
      <c r="G53" s="55">
        <f t="shared" si="29"/>
        <v>0.33333333333333331</v>
      </c>
      <c r="H53" s="55">
        <f t="shared" si="29"/>
        <v>0.33333333333333331</v>
      </c>
      <c r="I53" s="55">
        <f t="shared" si="30"/>
        <v>0.3125</v>
      </c>
      <c r="J53" s="55">
        <f t="shared" si="30"/>
        <v>0.3125</v>
      </c>
      <c r="K53" s="55">
        <f t="shared" si="30"/>
        <v>0.3125</v>
      </c>
      <c r="L53" s="55">
        <f t="shared" si="30"/>
        <v>0.3125</v>
      </c>
      <c r="M53" s="55">
        <f t="shared" si="30"/>
        <v>0.3125</v>
      </c>
      <c r="N53" s="16"/>
      <c r="O53" s="16"/>
      <c r="P53" s="16"/>
      <c r="Q53" s="16"/>
      <c r="R53" s="16"/>
      <c r="S53" s="55">
        <f t="shared" si="31"/>
        <v>0.3125</v>
      </c>
      <c r="T53" s="55">
        <f t="shared" si="31"/>
        <v>0.3125</v>
      </c>
      <c r="U53" s="55">
        <f t="shared" si="31"/>
        <v>0.3125</v>
      </c>
      <c r="V53" s="38"/>
      <c r="W53" s="104"/>
      <c r="X53" s="104"/>
      <c r="Y53" s="104"/>
      <c r="Z53" s="101"/>
      <c r="AA53" s="101"/>
      <c r="AB53" s="104"/>
      <c r="AC53" s="104"/>
      <c r="AD53" s="104"/>
      <c r="AE53" s="101"/>
      <c r="AF53" s="101"/>
      <c r="AJ53" s="83" t="s">
        <v>75</v>
      </c>
      <c r="AL53" s="83">
        <f t="shared" ref="AL53" si="38">$Y$62/24</f>
        <v>8.3333333333333329E-2</v>
      </c>
      <c r="AN53" s="83">
        <f>$AD$62/64</f>
        <v>4.6875E-2</v>
      </c>
    </row>
    <row r="54" spans="2:40">
      <c r="B54" s="109"/>
      <c r="C54" s="37" t="s">
        <v>48</v>
      </c>
      <c r="D54" s="15"/>
      <c r="E54" s="15"/>
      <c r="F54" s="55">
        <f t="shared" si="29"/>
        <v>0.33333333333333331</v>
      </c>
      <c r="G54" s="55">
        <f t="shared" si="29"/>
        <v>0.33333333333333331</v>
      </c>
      <c r="H54" s="55">
        <f t="shared" si="29"/>
        <v>0.33333333333333331</v>
      </c>
      <c r="I54" s="55">
        <f t="shared" si="30"/>
        <v>0.3125</v>
      </c>
      <c r="J54" s="55">
        <f t="shared" si="30"/>
        <v>0.3125</v>
      </c>
      <c r="K54" s="55">
        <f t="shared" si="30"/>
        <v>0.3125</v>
      </c>
      <c r="L54" s="55">
        <f t="shared" si="30"/>
        <v>0.3125</v>
      </c>
      <c r="M54" s="55">
        <f t="shared" si="30"/>
        <v>0.3125</v>
      </c>
      <c r="N54" s="16"/>
      <c r="O54" s="16"/>
      <c r="P54" s="16"/>
      <c r="Q54" s="16"/>
      <c r="R54" s="16"/>
      <c r="S54" s="55">
        <f t="shared" si="31"/>
        <v>0.3125</v>
      </c>
      <c r="T54" s="55">
        <f t="shared" si="31"/>
        <v>0.3125</v>
      </c>
      <c r="U54" s="55">
        <f t="shared" si="31"/>
        <v>0.3125</v>
      </c>
      <c r="V54" s="38"/>
      <c r="W54" s="105"/>
      <c r="X54" s="105"/>
      <c r="Y54" s="105"/>
      <c r="Z54" s="102"/>
      <c r="AA54" s="102"/>
      <c r="AB54" s="105"/>
      <c r="AC54" s="105"/>
      <c r="AD54" s="105"/>
      <c r="AE54" s="102"/>
      <c r="AF54" s="102"/>
    </row>
    <row r="55" spans="2:40" ht="34.799999999999997">
      <c r="B55" s="13" t="s">
        <v>74</v>
      </c>
      <c r="C55" s="37" t="s">
        <v>49</v>
      </c>
      <c r="D55" s="15"/>
      <c r="E55" s="15"/>
      <c r="F55" s="15"/>
      <c r="G55" s="15"/>
      <c r="H55" s="15"/>
      <c r="I55" s="15"/>
      <c r="J55" s="15"/>
      <c r="K55" s="15"/>
      <c r="L55" s="15"/>
      <c r="M55" s="15"/>
      <c r="N55" s="16"/>
      <c r="O55" s="16"/>
      <c r="P55" s="16"/>
      <c r="Q55" s="16"/>
      <c r="R55" s="16"/>
      <c r="S55" s="15"/>
      <c r="T55" s="15"/>
      <c r="U55" s="15"/>
      <c r="V55" s="38"/>
      <c r="W55" s="80" t="s">
        <v>102</v>
      </c>
      <c r="X55" s="80" t="s">
        <v>102</v>
      </c>
      <c r="Y55" s="80" t="s">
        <v>102</v>
      </c>
      <c r="Z55" s="80" t="s">
        <v>102</v>
      </c>
      <c r="AA55" s="80" t="s">
        <v>102</v>
      </c>
      <c r="AB55" s="80" t="s">
        <v>102</v>
      </c>
      <c r="AC55" s="80" t="s">
        <v>102</v>
      </c>
      <c r="AD55" s="80" t="s">
        <v>102</v>
      </c>
      <c r="AE55" s="80" t="s">
        <v>102</v>
      </c>
      <c r="AF55" s="80" t="s">
        <v>102</v>
      </c>
    </row>
    <row r="56" spans="2:40">
      <c r="B56" s="108" t="s">
        <v>76</v>
      </c>
      <c r="C56" s="37" t="s">
        <v>50</v>
      </c>
      <c r="D56" s="15"/>
      <c r="E56" s="15"/>
      <c r="F56" s="15"/>
      <c r="G56" s="15"/>
      <c r="H56" s="15"/>
      <c r="I56" s="15"/>
      <c r="J56" s="15"/>
      <c r="K56" s="15"/>
      <c r="L56" s="15"/>
      <c r="M56" s="15"/>
      <c r="N56" s="16"/>
      <c r="O56" s="16"/>
      <c r="P56" s="16"/>
      <c r="Q56" s="16"/>
      <c r="R56" s="16"/>
      <c r="S56" s="15"/>
      <c r="T56" s="15"/>
      <c r="U56" s="15"/>
      <c r="V56" s="38"/>
      <c r="W56" s="103" t="s">
        <v>102</v>
      </c>
      <c r="X56" s="103" t="s">
        <v>102</v>
      </c>
      <c r="Y56" s="103" t="s">
        <v>102</v>
      </c>
      <c r="Z56" s="103" t="s">
        <v>102</v>
      </c>
      <c r="AA56" s="103" t="s">
        <v>102</v>
      </c>
      <c r="AB56" s="103" t="s">
        <v>102</v>
      </c>
      <c r="AC56" s="103" t="s">
        <v>102</v>
      </c>
      <c r="AD56" s="103" t="s">
        <v>102</v>
      </c>
      <c r="AE56" s="103" t="s">
        <v>102</v>
      </c>
      <c r="AF56" s="103" t="s">
        <v>102</v>
      </c>
    </row>
    <row r="57" spans="2:40">
      <c r="B57" s="109"/>
      <c r="C57" s="37" t="s">
        <v>51</v>
      </c>
      <c r="D57" s="15"/>
      <c r="E57" s="15"/>
      <c r="F57" s="15"/>
      <c r="G57" s="15"/>
      <c r="H57" s="15"/>
      <c r="I57" s="15"/>
      <c r="J57" s="15"/>
      <c r="K57" s="15"/>
      <c r="L57" s="15"/>
      <c r="M57" s="15"/>
      <c r="N57" s="16"/>
      <c r="O57" s="16"/>
      <c r="P57" s="16"/>
      <c r="Q57" s="16"/>
      <c r="R57" s="16"/>
      <c r="S57" s="15"/>
      <c r="T57" s="15"/>
      <c r="U57" s="15"/>
      <c r="V57" s="38"/>
      <c r="W57" s="104"/>
      <c r="X57" s="104"/>
      <c r="Y57" s="104"/>
      <c r="Z57" s="104"/>
      <c r="AA57" s="104"/>
      <c r="AB57" s="104"/>
      <c r="AC57" s="104"/>
      <c r="AD57" s="104"/>
      <c r="AE57" s="104"/>
      <c r="AF57" s="104"/>
    </row>
    <row r="58" spans="2:40">
      <c r="B58" s="109"/>
      <c r="C58" s="37" t="s">
        <v>52</v>
      </c>
      <c r="D58" s="15"/>
      <c r="E58" s="15"/>
      <c r="F58" s="15"/>
      <c r="G58" s="15"/>
      <c r="H58" s="15"/>
      <c r="I58" s="15"/>
      <c r="J58" s="15"/>
      <c r="K58" s="15"/>
      <c r="L58" s="15"/>
      <c r="M58" s="15"/>
      <c r="N58" s="16"/>
      <c r="O58" s="16"/>
      <c r="P58" s="16"/>
      <c r="Q58" s="16"/>
      <c r="R58" s="16"/>
      <c r="S58" s="15"/>
      <c r="T58" s="15"/>
      <c r="U58" s="15"/>
      <c r="V58" s="38"/>
      <c r="W58" s="104"/>
      <c r="X58" s="104"/>
      <c r="Y58" s="104"/>
      <c r="Z58" s="104"/>
      <c r="AA58" s="104"/>
      <c r="AB58" s="104"/>
      <c r="AC58" s="104"/>
      <c r="AD58" s="104"/>
      <c r="AE58" s="104"/>
      <c r="AF58" s="104"/>
    </row>
    <row r="59" spans="2:40">
      <c r="B59" s="109"/>
      <c r="C59" s="37" t="s">
        <v>53</v>
      </c>
      <c r="D59" s="15"/>
      <c r="E59" s="15"/>
      <c r="F59" s="15"/>
      <c r="G59" s="15"/>
      <c r="H59" s="15"/>
      <c r="I59" s="15"/>
      <c r="J59" s="15"/>
      <c r="K59" s="15"/>
      <c r="L59" s="15"/>
      <c r="M59" s="15"/>
      <c r="N59" s="16"/>
      <c r="O59" s="16"/>
      <c r="P59" s="16"/>
      <c r="Q59" s="16"/>
      <c r="R59" s="16"/>
      <c r="S59" s="15"/>
      <c r="T59" s="15"/>
      <c r="U59" s="15"/>
      <c r="V59" s="38"/>
      <c r="W59" s="104"/>
      <c r="X59" s="104"/>
      <c r="Y59" s="104"/>
      <c r="Z59" s="104"/>
      <c r="AA59" s="104"/>
      <c r="AB59" s="104"/>
      <c r="AC59" s="104"/>
      <c r="AD59" s="104"/>
      <c r="AE59" s="104"/>
      <c r="AF59" s="104"/>
    </row>
    <row r="60" spans="2:40">
      <c r="B60" s="109"/>
      <c r="C60" s="37" t="s">
        <v>54</v>
      </c>
      <c r="D60" s="15"/>
      <c r="E60" s="15"/>
      <c r="F60" s="15"/>
      <c r="G60" s="15"/>
      <c r="H60" s="15"/>
      <c r="I60" s="15"/>
      <c r="J60" s="15"/>
      <c r="K60" s="15"/>
      <c r="L60" s="15"/>
      <c r="M60" s="15"/>
      <c r="N60" s="16"/>
      <c r="O60" s="16"/>
      <c r="P60" s="16"/>
      <c r="Q60" s="16"/>
      <c r="R60" s="16"/>
      <c r="S60" s="15"/>
      <c r="T60" s="15"/>
      <c r="U60" s="15"/>
      <c r="V60" s="38"/>
      <c r="W60" s="104"/>
      <c r="X60" s="104"/>
      <c r="Y60" s="104"/>
      <c r="Z60" s="104"/>
      <c r="AA60" s="104"/>
      <c r="AB60" s="104"/>
      <c r="AC60" s="104"/>
      <c r="AD60" s="104"/>
      <c r="AE60" s="104"/>
      <c r="AF60" s="104"/>
    </row>
    <row r="61" spans="2:40">
      <c r="B61" s="109"/>
      <c r="C61" s="37" t="s">
        <v>55</v>
      </c>
      <c r="D61" s="15"/>
      <c r="E61" s="15"/>
      <c r="F61" s="15"/>
      <c r="G61" s="15"/>
      <c r="H61" s="15"/>
      <c r="I61" s="15"/>
      <c r="J61" s="15"/>
      <c r="K61" s="15"/>
      <c r="L61" s="15"/>
      <c r="M61" s="15"/>
      <c r="N61" s="16"/>
      <c r="O61" s="16"/>
      <c r="P61" s="16"/>
      <c r="Q61" s="16"/>
      <c r="R61" s="16"/>
      <c r="S61" s="15"/>
      <c r="T61" s="15"/>
      <c r="U61" s="15"/>
      <c r="V61" s="38"/>
      <c r="W61" s="105"/>
      <c r="X61" s="105"/>
      <c r="Y61" s="105"/>
      <c r="Z61" s="105"/>
      <c r="AA61" s="105"/>
      <c r="AB61" s="105"/>
      <c r="AC61" s="105"/>
      <c r="AD61" s="105"/>
      <c r="AE61" s="105"/>
      <c r="AF61" s="105"/>
    </row>
    <row r="62" spans="2:40">
      <c r="B62" s="108" t="s">
        <v>75</v>
      </c>
      <c r="C62" s="37" t="s">
        <v>65</v>
      </c>
      <c r="D62" s="15"/>
      <c r="E62" s="15"/>
      <c r="F62" s="55">
        <f t="shared" ref="F62:H69" si="39">$Y$62/24</f>
        <v>8.3333333333333329E-2</v>
      </c>
      <c r="G62" s="55">
        <f t="shared" si="39"/>
        <v>8.3333333333333329E-2</v>
      </c>
      <c r="H62" s="55">
        <f t="shared" si="39"/>
        <v>8.3333333333333329E-2</v>
      </c>
      <c r="I62" s="55">
        <f t="shared" ref="I62:M69" si="40">$AD$62/64</f>
        <v>4.6875E-2</v>
      </c>
      <c r="J62" s="55">
        <f t="shared" si="40"/>
        <v>4.6875E-2</v>
      </c>
      <c r="K62" s="55">
        <f t="shared" si="40"/>
        <v>4.6875E-2</v>
      </c>
      <c r="L62" s="55">
        <f t="shared" si="40"/>
        <v>4.6875E-2</v>
      </c>
      <c r="M62" s="55">
        <f t="shared" si="40"/>
        <v>4.6875E-2</v>
      </c>
      <c r="N62" s="16"/>
      <c r="O62" s="16"/>
      <c r="P62" s="16"/>
      <c r="Q62" s="16"/>
      <c r="R62" s="16"/>
      <c r="S62" s="55">
        <f t="shared" ref="S62:U69" si="41">$AD$62/64</f>
        <v>4.6875E-2</v>
      </c>
      <c r="T62" s="55">
        <f t="shared" si="41"/>
        <v>4.6875E-2</v>
      </c>
      <c r="U62" s="55">
        <f t="shared" si="41"/>
        <v>4.6875E-2</v>
      </c>
      <c r="V62" s="38"/>
      <c r="W62" s="106">
        <f>COUNT(F62:H69)</f>
        <v>24</v>
      </c>
      <c r="X62" s="106">
        <f>SUM(F62:H69)</f>
        <v>1.9999999999999991</v>
      </c>
      <c r="Y62" s="107">
        <f>AV19</f>
        <v>2</v>
      </c>
      <c r="Z62" s="100">
        <f>X62/Y62</f>
        <v>0.99999999999999956</v>
      </c>
      <c r="AA62" s="100">
        <f>AW19/AI21</f>
        <v>1.3571428571428571E-2</v>
      </c>
      <c r="AB62" s="106">
        <f>COUNT(I62:M69,S62:U69)</f>
        <v>64</v>
      </c>
      <c r="AC62" s="106">
        <f>SUM(I62:M69,S62:U69)</f>
        <v>3</v>
      </c>
      <c r="AD62" s="107">
        <f>AV20</f>
        <v>3</v>
      </c>
      <c r="AE62" s="100">
        <f>AC62/AD62</f>
        <v>1</v>
      </c>
      <c r="AF62" s="100">
        <f>AW20/AI21</f>
        <v>9.6428571428571423E-3</v>
      </c>
    </row>
    <row r="63" spans="2:40">
      <c r="B63" s="109"/>
      <c r="C63" s="37" t="s">
        <v>66</v>
      </c>
      <c r="D63" s="15"/>
      <c r="E63" s="15"/>
      <c r="F63" s="55">
        <f t="shared" si="39"/>
        <v>8.3333333333333329E-2</v>
      </c>
      <c r="G63" s="55">
        <f t="shared" si="39"/>
        <v>8.3333333333333329E-2</v>
      </c>
      <c r="H63" s="55">
        <f t="shared" si="39"/>
        <v>8.3333333333333329E-2</v>
      </c>
      <c r="I63" s="55">
        <f t="shared" si="40"/>
        <v>4.6875E-2</v>
      </c>
      <c r="J63" s="55">
        <f t="shared" si="40"/>
        <v>4.6875E-2</v>
      </c>
      <c r="K63" s="55">
        <f t="shared" si="40"/>
        <v>4.6875E-2</v>
      </c>
      <c r="L63" s="55">
        <f t="shared" si="40"/>
        <v>4.6875E-2</v>
      </c>
      <c r="M63" s="55">
        <f t="shared" si="40"/>
        <v>4.6875E-2</v>
      </c>
      <c r="N63" s="16"/>
      <c r="O63" s="16"/>
      <c r="P63" s="16"/>
      <c r="Q63" s="16"/>
      <c r="R63" s="16"/>
      <c r="S63" s="55">
        <f t="shared" si="41"/>
        <v>4.6875E-2</v>
      </c>
      <c r="T63" s="55">
        <f t="shared" si="41"/>
        <v>4.6875E-2</v>
      </c>
      <c r="U63" s="55">
        <f t="shared" si="41"/>
        <v>4.6875E-2</v>
      </c>
      <c r="V63" s="38"/>
      <c r="W63" s="104"/>
      <c r="X63" s="104"/>
      <c r="Y63" s="104"/>
      <c r="Z63" s="101"/>
      <c r="AA63" s="101"/>
      <c r="AB63" s="104"/>
      <c r="AC63" s="104"/>
      <c r="AD63" s="104"/>
      <c r="AE63" s="101"/>
      <c r="AF63" s="101"/>
    </row>
    <row r="64" spans="2:40">
      <c r="B64" s="109"/>
      <c r="C64" s="37" t="s">
        <v>79</v>
      </c>
      <c r="D64" s="15"/>
      <c r="E64" s="15"/>
      <c r="F64" s="55">
        <f t="shared" si="39"/>
        <v>8.3333333333333329E-2</v>
      </c>
      <c r="G64" s="55">
        <f t="shared" si="39"/>
        <v>8.3333333333333329E-2</v>
      </c>
      <c r="H64" s="55">
        <f t="shared" si="39"/>
        <v>8.3333333333333329E-2</v>
      </c>
      <c r="I64" s="55">
        <f t="shared" si="40"/>
        <v>4.6875E-2</v>
      </c>
      <c r="J64" s="55">
        <f t="shared" si="40"/>
        <v>4.6875E-2</v>
      </c>
      <c r="K64" s="55">
        <f t="shared" si="40"/>
        <v>4.6875E-2</v>
      </c>
      <c r="L64" s="55">
        <f t="shared" si="40"/>
        <v>4.6875E-2</v>
      </c>
      <c r="M64" s="55">
        <f t="shared" si="40"/>
        <v>4.6875E-2</v>
      </c>
      <c r="N64" s="16"/>
      <c r="O64" s="16"/>
      <c r="P64" s="16"/>
      <c r="Q64" s="16"/>
      <c r="R64" s="16"/>
      <c r="S64" s="55">
        <f t="shared" si="41"/>
        <v>4.6875E-2</v>
      </c>
      <c r="T64" s="55">
        <f t="shared" si="41"/>
        <v>4.6875E-2</v>
      </c>
      <c r="U64" s="55">
        <f t="shared" si="41"/>
        <v>4.6875E-2</v>
      </c>
      <c r="V64" s="38"/>
      <c r="W64" s="104"/>
      <c r="X64" s="104"/>
      <c r="Y64" s="104"/>
      <c r="Z64" s="101"/>
      <c r="AA64" s="101"/>
      <c r="AB64" s="104"/>
      <c r="AC64" s="104"/>
      <c r="AD64" s="104"/>
      <c r="AE64" s="101"/>
      <c r="AF64" s="101"/>
    </row>
    <row r="65" spans="2:32">
      <c r="B65" s="109"/>
      <c r="C65" s="37" t="s">
        <v>80</v>
      </c>
      <c r="D65" s="15"/>
      <c r="E65" s="15"/>
      <c r="F65" s="55">
        <f t="shared" si="39"/>
        <v>8.3333333333333329E-2</v>
      </c>
      <c r="G65" s="55">
        <f t="shared" si="39"/>
        <v>8.3333333333333329E-2</v>
      </c>
      <c r="H65" s="55">
        <f t="shared" si="39"/>
        <v>8.3333333333333329E-2</v>
      </c>
      <c r="I65" s="55">
        <f t="shared" si="40"/>
        <v>4.6875E-2</v>
      </c>
      <c r="J65" s="55">
        <f t="shared" si="40"/>
        <v>4.6875E-2</v>
      </c>
      <c r="K65" s="55">
        <f t="shared" si="40"/>
        <v>4.6875E-2</v>
      </c>
      <c r="L65" s="55">
        <f t="shared" si="40"/>
        <v>4.6875E-2</v>
      </c>
      <c r="M65" s="55">
        <f t="shared" si="40"/>
        <v>4.6875E-2</v>
      </c>
      <c r="N65" s="16"/>
      <c r="O65" s="16"/>
      <c r="P65" s="16"/>
      <c r="Q65" s="16"/>
      <c r="R65" s="16"/>
      <c r="S65" s="55">
        <f t="shared" si="41"/>
        <v>4.6875E-2</v>
      </c>
      <c r="T65" s="55">
        <f t="shared" si="41"/>
        <v>4.6875E-2</v>
      </c>
      <c r="U65" s="55">
        <f t="shared" si="41"/>
        <v>4.6875E-2</v>
      </c>
      <c r="V65" s="38"/>
      <c r="W65" s="104"/>
      <c r="X65" s="104"/>
      <c r="Y65" s="104"/>
      <c r="Z65" s="101"/>
      <c r="AA65" s="101"/>
      <c r="AB65" s="104"/>
      <c r="AC65" s="104"/>
      <c r="AD65" s="104"/>
      <c r="AE65" s="101"/>
      <c r="AF65" s="101"/>
    </row>
    <row r="66" spans="2:32">
      <c r="B66" s="109"/>
      <c r="C66" s="37" t="s">
        <v>67</v>
      </c>
      <c r="D66" s="15"/>
      <c r="E66" s="15"/>
      <c r="F66" s="55">
        <f t="shared" si="39"/>
        <v>8.3333333333333329E-2</v>
      </c>
      <c r="G66" s="55">
        <f t="shared" si="39"/>
        <v>8.3333333333333329E-2</v>
      </c>
      <c r="H66" s="55">
        <f t="shared" si="39"/>
        <v>8.3333333333333329E-2</v>
      </c>
      <c r="I66" s="55">
        <f t="shared" si="40"/>
        <v>4.6875E-2</v>
      </c>
      <c r="J66" s="55">
        <f t="shared" si="40"/>
        <v>4.6875E-2</v>
      </c>
      <c r="K66" s="55">
        <f t="shared" si="40"/>
        <v>4.6875E-2</v>
      </c>
      <c r="L66" s="55">
        <f t="shared" si="40"/>
        <v>4.6875E-2</v>
      </c>
      <c r="M66" s="55">
        <f t="shared" si="40"/>
        <v>4.6875E-2</v>
      </c>
      <c r="N66" s="16"/>
      <c r="O66" s="16"/>
      <c r="P66" s="16"/>
      <c r="Q66" s="16"/>
      <c r="R66" s="16"/>
      <c r="S66" s="55">
        <f t="shared" si="41"/>
        <v>4.6875E-2</v>
      </c>
      <c r="T66" s="55">
        <f t="shared" si="41"/>
        <v>4.6875E-2</v>
      </c>
      <c r="U66" s="55">
        <f t="shared" si="41"/>
        <v>4.6875E-2</v>
      </c>
      <c r="V66" s="38"/>
      <c r="W66" s="104"/>
      <c r="X66" s="104"/>
      <c r="Y66" s="104"/>
      <c r="Z66" s="101"/>
      <c r="AA66" s="101"/>
      <c r="AB66" s="104"/>
      <c r="AC66" s="104"/>
      <c r="AD66" s="104"/>
      <c r="AE66" s="101"/>
      <c r="AF66" s="101"/>
    </row>
    <row r="67" spans="2:32">
      <c r="B67" s="109"/>
      <c r="C67" s="37" t="s">
        <v>68</v>
      </c>
      <c r="D67" s="15"/>
      <c r="E67" s="15"/>
      <c r="F67" s="55">
        <f t="shared" si="39"/>
        <v>8.3333333333333329E-2</v>
      </c>
      <c r="G67" s="55">
        <f t="shared" si="39"/>
        <v>8.3333333333333329E-2</v>
      </c>
      <c r="H67" s="55">
        <f t="shared" si="39"/>
        <v>8.3333333333333329E-2</v>
      </c>
      <c r="I67" s="55">
        <f t="shared" si="40"/>
        <v>4.6875E-2</v>
      </c>
      <c r="J67" s="55">
        <f t="shared" si="40"/>
        <v>4.6875E-2</v>
      </c>
      <c r="K67" s="55">
        <f t="shared" si="40"/>
        <v>4.6875E-2</v>
      </c>
      <c r="L67" s="55">
        <f t="shared" si="40"/>
        <v>4.6875E-2</v>
      </c>
      <c r="M67" s="55">
        <f t="shared" si="40"/>
        <v>4.6875E-2</v>
      </c>
      <c r="N67" s="16"/>
      <c r="O67" s="16"/>
      <c r="P67" s="16"/>
      <c r="Q67" s="16"/>
      <c r="R67" s="16"/>
      <c r="S67" s="55">
        <f t="shared" si="41"/>
        <v>4.6875E-2</v>
      </c>
      <c r="T67" s="55">
        <f t="shared" si="41"/>
        <v>4.6875E-2</v>
      </c>
      <c r="U67" s="55">
        <f t="shared" si="41"/>
        <v>4.6875E-2</v>
      </c>
      <c r="V67" s="38"/>
      <c r="W67" s="104"/>
      <c r="X67" s="104"/>
      <c r="Y67" s="104"/>
      <c r="Z67" s="101"/>
      <c r="AA67" s="101"/>
      <c r="AB67" s="104"/>
      <c r="AC67" s="104"/>
      <c r="AD67" s="104"/>
      <c r="AE67" s="101"/>
      <c r="AF67" s="101"/>
    </row>
    <row r="68" spans="2:32">
      <c r="B68" s="109"/>
      <c r="C68" s="37" t="s">
        <v>69</v>
      </c>
      <c r="D68" s="15"/>
      <c r="E68" s="15"/>
      <c r="F68" s="55">
        <f t="shared" si="39"/>
        <v>8.3333333333333329E-2</v>
      </c>
      <c r="G68" s="55">
        <f t="shared" si="39"/>
        <v>8.3333333333333329E-2</v>
      </c>
      <c r="H68" s="55">
        <f t="shared" si="39"/>
        <v>8.3333333333333329E-2</v>
      </c>
      <c r="I68" s="55">
        <f t="shared" si="40"/>
        <v>4.6875E-2</v>
      </c>
      <c r="J68" s="55">
        <f t="shared" si="40"/>
        <v>4.6875E-2</v>
      </c>
      <c r="K68" s="55">
        <f t="shared" si="40"/>
        <v>4.6875E-2</v>
      </c>
      <c r="L68" s="55">
        <f t="shared" si="40"/>
        <v>4.6875E-2</v>
      </c>
      <c r="M68" s="55">
        <f t="shared" si="40"/>
        <v>4.6875E-2</v>
      </c>
      <c r="N68" s="16"/>
      <c r="O68" s="16"/>
      <c r="P68" s="16"/>
      <c r="Q68" s="16"/>
      <c r="R68" s="16"/>
      <c r="S68" s="55">
        <f t="shared" si="41"/>
        <v>4.6875E-2</v>
      </c>
      <c r="T68" s="55">
        <f t="shared" si="41"/>
        <v>4.6875E-2</v>
      </c>
      <c r="U68" s="55">
        <f t="shared" si="41"/>
        <v>4.6875E-2</v>
      </c>
      <c r="V68" s="38"/>
      <c r="W68" s="104"/>
      <c r="X68" s="104"/>
      <c r="Y68" s="104"/>
      <c r="Z68" s="101"/>
      <c r="AA68" s="101"/>
      <c r="AB68" s="104"/>
      <c r="AC68" s="104"/>
      <c r="AD68" s="104"/>
      <c r="AE68" s="101"/>
      <c r="AF68" s="101"/>
    </row>
    <row r="69" spans="2:32">
      <c r="B69" s="109"/>
      <c r="C69" s="37" t="s">
        <v>70</v>
      </c>
      <c r="D69" s="15"/>
      <c r="E69" s="15"/>
      <c r="F69" s="55">
        <f t="shared" si="39"/>
        <v>8.3333333333333329E-2</v>
      </c>
      <c r="G69" s="55">
        <f t="shared" si="39"/>
        <v>8.3333333333333329E-2</v>
      </c>
      <c r="H69" s="55">
        <f t="shared" si="39"/>
        <v>8.3333333333333329E-2</v>
      </c>
      <c r="I69" s="55">
        <f t="shared" si="40"/>
        <v>4.6875E-2</v>
      </c>
      <c r="J69" s="55">
        <f t="shared" si="40"/>
        <v>4.6875E-2</v>
      </c>
      <c r="K69" s="55">
        <f t="shared" si="40"/>
        <v>4.6875E-2</v>
      </c>
      <c r="L69" s="55">
        <f t="shared" si="40"/>
        <v>4.6875E-2</v>
      </c>
      <c r="M69" s="55">
        <f t="shared" si="40"/>
        <v>4.6875E-2</v>
      </c>
      <c r="N69" s="16"/>
      <c r="O69" s="16"/>
      <c r="P69" s="16"/>
      <c r="Q69" s="16"/>
      <c r="R69" s="16"/>
      <c r="S69" s="55">
        <f t="shared" si="41"/>
        <v>4.6875E-2</v>
      </c>
      <c r="T69" s="55">
        <f t="shared" si="41"/>
        <v>4.6875E-2</v>
      </c>
      <c r="U69" s="55">
        <f t="shared" si="41"/>
        <v>4.6875E-2</v>
      </c>
      <c r="V69" s="38"/>
      <c r="W69" s="105"/>
      <c r="X69" s="105"/>
      <c r="Y69" s="105"/>
      <c r="Z69" s="102"/>
      <c r="AA69" s="102"/>
      <c r="AB69" s="105"/>
      <c r="AC69" s="105"/>
      <c r="AD69" s="105"/>
      <c r="AE69" s="102"/>
      <c r="AF69" s="102"/>
    </row>
    <row r="70" spans="2:32" ht="30" thickBot="1">
      <c r="B70" s="14" t="s">
        <v>77</v>
      </c>
      <c r="C70" s="41" t="s">
        <v>27</v>
      </c>
      <c r="D70" s="18"/>
      <c r="E70" s="18"/>
      <c r="F70" s="18"/>
      <c r="G70" s="18"/>
      <c r="H70" s="18"/>
      <c r="I70" s="18"/>
      <c r="J70" s="18"/>
      <c r="K70" s="18"/>
      <c r="L70" s="18"/>
      <c r="M70" s="18"/>
      <c r="N70" s="18"/>
      <c r="O70" s="18"/>
      <c r="P70" s="18"/>
      <c r="Q70" s="17"/>
      <c r="R70" s="18"/>
      <c r="S70" s="18"/>
      <c r="T70" s="18"/>
      <c r="U70" s="18"/>
      <c r="V70" s="51"/>
      <c r="W70" s="79" t="s">
        <v>102</v>
      </c>
      <c r="X70" s="79" t="s">
        <v>102</v>
      </c>
      <c r="Y70" s="79" t="s">
        <v>102</v>
      </c>
      <c r="Z70" s="79" t="s">
        <v>102</v>
      </c>
      <c r="AA70" s="79" t="s">
        <v>102</v>
      </c>
      <c r="AB70" s="79" t="s">
        <v>102</v>
      </c>
      <c r="AC70" s="79" t="s">
        <v>102</v>
      </c>
      <c r="AD70" s="79" t="s">
        <v>102</v>
      </c>
      <c r="AE70" s="79" t="s">
        <v>102</v>
      </c>
      <c r="AF70" s="79" t="s">
        <v>102</v>
      </c>
    </row>
    <row r="71" spans="2:32" hidden="1">
      <c r="C71" s="44" t="s">
        <v>32</v>
      </c>
      <c r="D71" s="45">
        <f>SUM(D17:D70)</f>
        <v>0</v>
      </c>
      <c r="E71" s="45">
        <f t="shared" ref="E71:V71" si="42">SUM(E17:E70)</f>
        <v>0</v>
      </c>
      <c r="F71" s="45">
        <f t="shared" si="42"/>
        <v>33.333333333333336</v>
      </c>
      <c r="G71" s="45">
        <f t="shared" si="42"/>
        <v>33.333333333333336</v>
      </c>
      <c r="H71" s="45">
        <f t="shared" si="42"/>
        <v>33.333333333333336</v>
      </c>
      <c r="I71" s="45">
        <f t="shared" si="42"/>
        <v>12.5</v>
      </c>
      <c r="J71" s="45">
        <f t="shared" si="42"/>
        <v>12.5</v>
      </c>
      <c r="K71" s="45">
        <f t="shared" si="42"/>
        <v>12.5</v>
      </c>
      <c r="L71" s="45">
        <f t="shared" si="42"/>
        <v>12.5</v>
      </c>
      <c r="M71" s="45">
        <f t="shared" si="42"/>
        <v>12.5</v>
      </c>
      <c r="N71" s="45">
        <f t="shared" si="42"/>
        <v>0</v>
      </c>
      <c r="O71" s="45">
        <f t="shared" si="42"/>
        <v>0</v>
      </c>
      <c r="P71" s="45">
        <f t="shared" si="42"/>
        <v>0</v>
      </c>
      <c r="Q71" s="45">
        <f t="shared" si="42"/>
        <v>0</v>
      </c>
      <c r="R71" s="45">
        <f t="shared" si="42"/>
        <v>0</v>
      </c>
      <c r="S71" s="45">
        <f t="shared" si="42"/>
        <v>12.5</v>
      </c>
      <c r="T71" s="45">
        <f t="shared" si="42"/>
        <v>12.5</v>
      </c>
      <c r="U71" s="45">
        <f t="shared" si="42"/>
        <v>12.5</v>
      </c>
      <c r="V71" s="46">
        <f t="shared" si="42"/>
        <v>0</v>
      </c>
      <c r="W71" s="8"/>
      <c r="X71" s="8"/>
      <c r="Y71" s="8"/>
      <c r="Z71" s="8"/>
      <c r="AA71" s="8"/>
      <c r="AB71" s="8"/>
      <c r="AC71" s="8"/>
      <c r="AD71" s="8"/>
      <c r="AE71" s="8"/>
      <c r="AF71" s="8"/>
    </row>
    <row r="72" spans="2:32" hidden="1">
      <c r="C72" s="6" t="s">
        <v>64</v>
      </c>
      <c r="D72" s="5">
        <v>53</v>
      </c>
      <c r="E72" s="5">
        <v>53</v>
      </c>
      <c r="F72" s="5">
        <v>53</v>
      </c>
      <c r="G72" s="5">
        <v>53</v>
      </c>
      <c r="H72" s="5">
        <v>53</v>
      </c>
      <c r="I72" s="5">
        <v>47</v>
      </c>
      <c r="J72" s="5">
        <v>47</v>
      </c>
      <c r="K72" s="5">
        <v>47</v>
      </c>
      <c r="L72" s="5">
        <v>47</v>
      </c>
      <c r="M72" s="5">
        <v>47</v>
      </c>
      <c r="N72" s="5">
        <v>1</v>
      </c>
      <c r="O72" s="5">
        <v>1</v>
      </c>
      <c r="P72" s="5">
        <v>1</v>
      </c>
      <c r="Q72" s="5">
        <v>2</v>
      </c>
      <c r="R72" s="5">
        <v>1</v>
      </c>
      <c r="S72" s="5">
        <v>53</v>
      </c>
      <c r="T72" s="5">
        <v>53</v>
      </c>
      <c r="U72" s="5">
        <v>53</v>
      </c>
      <c r="V72" s="9">
        <v>53</v>
      </c>
    </row>
    <row r="73" spans="2:32" ht="13.8" hidden="1" thickBot="1">
      <c r="C73" s="47" t="s">
        <v>63</v>
      </c>
      <c r="D73" s="7">
        <f>D71/D72</f>
        <v>0</v>
      </c>
      <c r="E73" s="7">
        <f t="shared" ref="E73:V73" si="43">E71/E72</f>
        <v>0</v>
      </c>
      <c r="F73" s="7">
        <f t="shared" si="43"/>
        <v>0.62893081761006298</v>
      </c>
      <c r="G73" s="7">
        <f t="shared" si="43"/>
        <v>0.62893081761006298</v>
      </c>
      <c r="H73" s="7">
        <f t="shared" si="43"/>
        <v>0.62893081761006298</v>
      </c>
      <c r="I73" s="7">
        <f t="shared" si="43"/>
        <v>0.26595744680851063</v>
      </c>
      <c r="J73" s="7">
        <f t="shared" si="43"/>
        <v>0.26595744680851063</v>
      </c>
      <c r="K73" s="7">
        <f t="shared" si="43"/>
        <v>0.26595744680851063</v>
      </c>
      <c r="L73" s="7">
        <f t="shared" si="43"/>
        <v>0.26595744680851063</v>
      </c>
      <c r="M73" s="7">
        <f t="shared" si="43"/>
        <v>0.26595744680851063</v>
      </c>
      <c r="N73" s="7">
        <f t="shared" si="43"/>
        <v>0</v>
      </c>
      <c r="O73" s="7">
        <f t="shared" si="43"/>
        <v>0</v>
      </c>
      <c r="P73" s="7">
        <f t="shared" si="43"/>
        <v>0</v>
      </c>
      <c r="Q73" s="7">
        <f t="shared" si="43"/>
        <v>0</v>
      </c>
      <c r="R73" s="7">
        <f t="shared" si="43"/>
        <v>0</v>
      </c>
      <c r="S73" s="7">
        <f t="shared" si="43"/>
        <v>0.23584905660377359</v>
      </c>
      <c r="T73" s="7">
        <f t="shared" si="43"/>
        <v>0.23584905660377359</v>
      </c>
      <c r="U73" s="7">
        <f t="shared" si="43"/>
        <v>0.23584905660377359</v>
      </c>
      <c r="V73" s="10">
        <f t="shared" si="43"/>
        <v>0</v>
      </c>
    </row>
    <row r="74" spans="2:32" hidden="1">
      <c r="B74" s="27"/>
      <c r="C74" s="11" t="s">
        <v>34</v>
      </c>
      <c r="D74" s="42">
        <v>718</v>
      </c>
      <c r="E74" s="43"/>
      <c r="F74" s="20"/>
      <c r="G74" s="20"/>
      <c r="H74" s="20"/>
      <c r="I74" s="20"/>
      <c r="J74" s="20"/>
      <c r="K74" s="20"/>
      <c r="L74" s="20"/>
      <c r="M74" s="20"/>
      <c r="N74" s="20"/>
      <c r="O74" s="20"/>
      <c r="P74" s="20"/>
      <c r="Q74" s="20"/>
      <c r="R74" s="20"/>
      <c r="S74" s="20"/>
      <c r="T74" s="20"/>
      <c r="U74" s="20"/>
      <c r="V74" s="20"/>
    </row>
    <row r="75" spans="2:32" ht="13.8" thickBot="1">
      <c r="E75" s="20"/>
      <c r="F75" s="3"/>
      <c r="G75" s="3"/>
      <c r="H75" s="3"/>
      <c r="I75" s="3"/>
      <c r="J75" s="3"/>
      <c r="K75" s="3"/>
      <c r="L75" s="3"/>
      <c r="M75" s="3"/>
      <c r="N75" s="3"/>
      <c r="O75" s="3"/>
      <c r="P75" s="3"/>
      <c r="Q75" s="3"/>
      <c r="R75" s="3"/>
      <c r="S75" s="3"/>
      <c r="T75" s="3"/>
      <c r="U75" s="3"/>
      <c r="V75" s="3"/>
    </row>
    <row r="76" spans="2:32" ht="18" thickBot="1">
      <c r="C76" s="31" t="s">
        <v>33</v>
      </c>
      <c r="D76" s="32">
        <f>(Z23*AA23)+(Z28*AA28)+(Z32*AA32)+(Z36*AA36)+(Z39*AA39)+(Z41*AA41)+(Z62*AA62)+(AE23*AF23)+(AE28*AF28)+(AE32*AF32)+(AE36*AF36)+(AE39*AF39)+(AE41*AF41)+(AE62*AF62)</f>
        <v>1</v>
      </c>
      <c r="E76" s="3"/>
      <c r="F76" s="3"/>
      <c r="G76" s="3"/>
      <c r="H76" s="3"/>
      <c r="I76" s="3"/>
      <c r="J76" s="3"/>
      <c r="K76" s="3"/>
      <c r="L76" s="3"/>
      <c r="M76" s="3"/>
      <c r="N76" s="3"/>
      <c r="O76" s="3"/>
      <c r="P76" s="3"/>
      <c r="Q76" s="3"/>
      <c r="R76" s="3"/>
      <c r="S76" s="3"/>
      <c r="T76" s="3"/>
      <c r="U76" s="3"/>
      <c r="V76" s="3"/>
    </row>
    <row r="77" spans="2:32">
      <c r="E77" s="3"/>
      <c r="F77" s="3"/>
      <c r="G77" s="3"/>
      <c r="H77" s="3"/>
      <c r="I77" s="3"/>
      <c r="J77" s="3"/>
      <c r="K77" s="3"/>
      <c r="L77" s="3"/>
      <c r="M77" s="3"/>
      <c r="N77" s="3"/>
      <c r="O77" s="3"/>
      <c r="P77" s="3"/>
      <c r="Q77" s="3"/>
      <c r="R77" s="3"/>
      <c r="S77" s="3"/>
      <c r="T77" s="3"/>
      <c r="U77" s="3"/>
      <c r="V77" s="3"/>
    </row>
    <row r="78" spans="2:32">
      <c r="D78" s="3"/>
      <c r="E78" s="3"/>
      <c r="F78" s="3"/>
      <c r="G78" s="3"/>
      <c r="H78" s="3"/>
      <c r="I78" s="3"/>
      <c r="J78" s="3"/>
      <c r="K78" s="3"/>
      <c r="L78" s="3"/>
      <c r="M78" s="3"/>
      <c r="N78" s="3"/>
      <c r="O78" s="3"/>
      <c r="P78" s="3"/>
      <c r="Q78" s="3"/>
      <c r="R78" s="3"/>
      <c r="S78" s="3"/>
      <c r="T78" s="3"/>
      <c r="U78" s="3"/>
      <c r="V78" s="3"/>
    </row>
    <row r="79" spans="2:32">
      <c r="D79" s="3"/>
      <c r="E79" s="3"/>
      <c r="F79" s="3"/>
      <c r="G79" s="3"/>
      <c r="H79" s="3"/>
      <c r="I79" s="3"/>
      <c r="J79" s="3"/>
      <c r="K79" s="3"/>
      <c r="L79" s="3"/>
      <c r="M79" s="3"/>
      <c r="N79" s="3"/>
      <c r="O79" s="3"/>
      <c r="P79" s="3"/>
      <c r="Q79" s="3"/>
      <c r="R79" s="3"/>
      <c r="S79" s="3"/>
      <c r="T79" s="3"/>
      <c r="U79" s="3"/>
      <c r="V79" s="3"/>
    </row>
    <row r="80" spans="2:32">
      <c r="D80" s="3"/>
      <c r="E80" s="3"/>
      <c r="F80" s="3"/>
      <c r="G80" s="3"/>
      <c r="H80" s="3"/>
      <c r="I80" s="3"/>
      <c r="J80" s="3"/>
      <c r="K80" s="3"/>
      <c r="L80" s="3"/>
      <c r="M80" s="3"/>
      <c r="N80" s="3"/>
      <c r="O80" s="3"/>
      <c r="P80" s="3"/>
      <c r="Q80" s="3"/>
      <c r="R80" s="3"/>
      <c r="S80" s="3"/>
      <c r="T80" s="3"/>
      <c r="U80" s="3"/>
      <c r="V80" s="3"/>
    </row>
    <row r="81" spans="4:22">
      <c r="D81" s="3"/>
      <c r="E81" s="3"/>
      <c r="F81" s="3"/>
      <c r="G81" s="3"/>
      <c r="H81" s="3"/>
      <c r="I81" s="3"/>
      <c r="J81" s="3"/>
      <c r="K81" s="3"/>
      <c r="L81" s="3"/>
      <c r="M81" s="3"/>
      <c r="N81" s="3"/>
      <c r="O81" s="3"/>
      <c r="P81" s="3"/>
      <c r="Q81" s="3"/>
      <c r="R81" s="3"/>
      <c r="S81" s="3"/>
      <c r="T81" s="3"/>
      <c r="U81" s="3"/>
      <c r="V81" s="3"/>
    </row>
  </sheetData>
  <mergeCells count="96">
    <mergeCell ref="X28:X31"/>
    <mergeCell ref="W28:W31"/>
    <mergeCell ref="AB32:AB33"/>
    <mergeCell ref="AC32:AC33"/>
    <mergeCell ref="AD32:AD33"/>
    <mergeCell ref="AB28:AB31"/>
    <mergeCell ref="AC28:AC31"/>
    <mergeCell ref="AD28:AD31"/>
    <mergeCell ref="W32:W33"/>
    <mergeCell ref="X32:X33"/>
    <mergeCell ref="Y32:Y33"/>
    <mergeCell ref="Z32:Z33"/>
    <mergeCell ref="W34:W35"/>
    <mergeCell ref="X34:X35"/>
    <mergeCell ref="Y34:Y35"/>
    <mergeCell ref="Z34:Z35"/>
    <mergeCell ref="B62:B69"/>
    <mergeCell ref="B40:B54"/>
    <mergeCell ref="B56:B61"/>
    <mergeCell ref="W56:W61"/>
    <mergeCell ref="X56:X61"/>
    <mergeCell ref="Z36:Z38"/>
    <mergeCell ref="B17:B22"/>
    <mergeCell ref="B23:B27"/>
    <mergeCell ref="AC23:AC27"/>
    <mergeCell ref="AD23:AD27"/>
    <mergeCell ref="B28:B38"/>
    <mergeCell ref="W23:W27"/>
    <mergeCell ref="AB23:AB27"/>
    <mergeCell ref="AC36:AC38"/>
    <mergeCell ref="AD36:AD38"/>
    <mergeCell ref="Z23:Z27"/>
    <mergeCell ref="X23:X27"/>
    <mergeCell ref="Y23:Y27"/>
    <mergeCell ref="AA32:AA33"/>
    <mergeCell ref="W36:W38"/>
    <mergeCell ref="X36:X38"/>
    <mergeCell ref="Y36:Y38"/>
    <mergeCell ref="AF32:AF33"/>
    <mergeCell ref="AA34:AA35"/>
    <mergeCell ref="AF34:AF35"/>
    <mergeCell ref="Z28:Z31"/>
    <mergeCell ref="Y28:Y31"/>
    <mergeCell ref="AE28:AE31"/>
    <mergeCell ref="AE32:AE33"/>
    <mergeCell ref="AB34:AB35"/>
    <mergeCell ref="AC34:AC35"/>
    <mergeCell ref="AD34:AD35"/>
    <mergeCell ref="AE34:AE35"/>
    <mergeCell ref="W17:W22"/>
    <mergeCell ref="X17:X22"/>
    <mergeCell ref="Y17:Y22"/>
    <mergeCell ref="Z17:Z22"/>
    <mergeCell ref="AA17:AA22"/>
    <mergeCell ref="AB17:AB22"/>
    <mergeCell ref="AC17:AC22"/>
    <mergeCell ref="AD17:AD22"/>
    <mergeCell ref="AE17:AE22"/>
    <mergeCell ref="AF17:AF22"/>
    <mergeCell ref="AF62:AF69"/>
    <mergeCell ref="AA23:AA27"/>
    <mergeCell ref="W62:W69"/>
    <mergeCell ref="X62:X69"/>
    <mergeCell ref="Y62:Y69"/>
    <mergeCell ref="Z62:Z69"/>
    <mergeCell ref="AA62:AA69"/>
    <mergeCell ref="Y56:Y61"/>
    <mergeCell ref="Z56:Z61"/>
    <mergeCell ref="AA56:AA61"/>
    <mergeCell ref="AB36:AB38"/>
    <mergeCell ref="W41:W54"/>
    <mergeCell ref="X41:X54"/>
    <mergeCell ref="Y41:Y54"/>
    <mergeCell ref="Z41:Z54"/>
    <mergeCell ref="AA41:AA54"/>
    <mergeCell ref="AE36:AE38"/>
    <mergeCell ref="AB62:AB69"/>
    <mergeCell ref="AC62:AC69"/>
    <mergeCell ref="AD62:AD69"/>
    <mergeCell ref="AE62:AE69"/>
    <mergeCell ref="AE23:AE27"/>
    <mergeCell ref="AB56:AB61"/>
    <mergeCell ref="AF23:AF27"/>
    <mergeCell ref="AA36:AA38"/>
    <mergeCell ref="AF36:AF38"/>
    <mergeCell ref="AD56:AD61"/>
    <mergeCell ref="AE56:AE61"/>
    <mergeCell ref="AF56:AF61"/>
    <mergeCell ref="AC56:AC61"/>
    <mergeCell ref="AF28:AF31"/>
    <mergeCell ref="AA28:AA31"/>
    <mergeCell ref="AB41:AB54"/>
    <mergeCell ref="AC41:AC54"/>
    <mergeCell ref="AD41:AD54"/>
    <mergeCell ref="AE41:AE54"/>
    <mergeCell ref="AF41:AF54"/>
  </mergeCells>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FFA41-D272-427B-856C-6540D8084118}">
  <dimension ref="B2:AW86"/>
  <sheetViews>
    <sheetView topLeftCell="A16" zoomScale="70" zoomScaleNormal="70" workbookViewId="0">
      <selection activeCell="D76" sqref="D76"/>
    </sheetView>
  </sheetViews>
  <sheetFormatPr defaultColWidth="9.109375" defaultRowHeight="13.2"/>
  <cols>
    <col min="1" max="1" width="2.6640625" style="150" customWidth="1"/>
    <col min="2" max="2" width="9.109375" style="150"/>
    <col min="3" max="3" width="68.5546875" style="150" bestFit="1" customWidth="1"/>
    <col min="4" max="22" width="10.77734375" style="149" customWidth="1"/>
    <col min="23" max="32" width="10.6640625" style="150" hidden="1" customWidth="1"/>
    <col min="33" max="35" width="9.109375" style="150" hidden="1" customWidth="1"/>
    <col min="36" max="36" width="18.21875" style="150" hidden="1" customWidth="1"/>
    <col min="37" max="37" width="17.6640625" style="150" hidden="1" customWidth="1"/>
    <col min="38" max="38" width="18.21875" style="150" hidden="1" customWidth="1"/>
    <col min="39" max="39" width="18.6640625" style="150" hidden="1" customWidth="1"/>
    <col min="40" max="40" width="18.21875" style="150" hidden="1" customWidth="1"/>
    <col min="41" max="41" width="18.6640625" style="150" hidden="1" customWidth="1"/>
    <col min="42" max="42" width="18.21875" style="150" hidden="1" customWidth="1"/>
    <col min="43" max="43" width="18.6640625" style="150" hidden="1" customWidth="1"/>
    <col min="44" max="44" width="18.21875" style="150" hidden="1" customWidth="1"/>
    <col min="45" max="45" width="18.6640625" style="150" hidden="1" customWidth="1"/>
    <col min="46" max="46" width="18.21875" style="150" hidden="1" customWidth="1"/>
    <col min="47" max="47" width="18.6640625" style="150" hidden="1" customWidth="1"/>
    <col min="48" max="48" width="18.21875" style="150" hidden="1" customWidth="1"/>
    <col min="49" max="49" width="18.6640625" style="150" hidden="1" customWidth="1"/>
    <col min="50" max="16384" width="9.109375" style="150"/>
  </cols>
  <sheetData>
    <row r="2" spans="3:32" ht="28.2">
      <c r="C2" s="148" t="s">
        <v>124</v>
      </c>
    </row>
    <row r="3" spans="3:32" ht="13.8" customHeight="1" thickBot="1">
      <c r="C3" s="148"/>
    </row>
    <row r="4" spans="3:32" ht="13.2" customHeight="1">
      <c r="C4" s="151" t="s">
        <v>114</v>
      </c>
      <c r="D4" s="152"/>
      <c r="E4" s="153"/>
    </row>
    <row r="5" spans="3:32" ht="13.2" customHeight="1">
      <c r="C5" s="154" t="s">
        <v>115</v>
      </c>
      <c r="D5" s="155"/>
      <c r="E5" s="156"/>
    </row>
    <row r="6" spans="3:32" ht="13.2" customHeight="1">
      <c r="C6" s="154" t="s">
        <v>112</v>
      </c>
      <c r="D6" s="155"/>
      <c r="E6" s="156"/>
    </row>
    <row r="7" spans="3:32" ht="13.2" customHeight="1" thickBot="1">
      <c r="C7" s="157" t="s">
        <v>113</v>
      </c>
      <c r="D7" s="158"/>
      <c r="E7" s="159"/>
    </row>
    <row r="8" spans="3:32" ht="13.2" customHeight="1">
      <c r="C8" s="160"/>
      <c r="D8" s="161"/>
      <c r="E8" s="161"/>
    </row>
    <row r="9" spans="3:32" ht="13.2" customHeight="1" thickBot="1">
      <c r="C9" s="162" t="s">
        <v>28</v>
      </c>
      <c r="D9" s="163"/>
      <c r="E9" s="164"/>
      <c r="F9" s="164"/>
      <c r="G9" s="164"/>
    </row>
    <row r="10" spans="3:32" ht="13.2" customHeight="1">
      <c r="C10" s="151" t="s">
        <v>111</v>
      </c>
      <c r="D10" s="165"/>
      <c r="E10" s="166"/>
      <c r="F10" s="164"/>
      <c r="G10" s="164"/>
    </row>
    <row r="11" spans="3:32">
      <c r="C11" s="154" t="s">
        <v>109</v>
      </c>
      <c r="D11" s="167"/>
      <c r="E11" s="166"/>
      <c r="F11" s="164"/>
      <c r="G11" s="164"/>
    </row>
    <row r="12" spans="3:32">
      <c r="C12" s="154" t="s">
        <v>117</v>
      </c>
      <c r="D12" s="168" t="s">
        <v>107</v>
      </c>
      <c r="E12" s="169"/>
      <c r="F12" s="164"/>
      <c r="G12" s="164"/>
    </row>
    <row r="13" spans="3:32" ht="13.8" thickBot="1">
      <c r="C13" s="157" t="s">
        <v>116</v>
      </c>
      <c r="D13" s="170" t="s">
        <v>108</v>
      </c>
      <c r="E13" s="169"/>
      <c r="G13" s="150"/>
    </row>
    <row r="14" spans="3:32">
      <c r="E14" s="169"/>
    </row>
    <row r="15" spans="3:32" ht="13.8" thickBot="1">
      <c r="Y15" s="150" t="s">
        <v>104</v>
      </c>
      <c r="AD15" s="150" t="s">
        <v>104</v>
      </c>
    </row>
    <row r="16" spans="3:32" ht="79.8" thickBot="1">
      <c r="C16" s="171" t="s">
        <v>0</v>
      </c>
      <c r="D16" s="172" t="s">
        <v>1</v>
      </c>
      <c r="E16" s="172" t="s">
        <v>88</v>
      </c>
      <c r="F16" s="172" t="s">
        <v>2</v>
      </c>
      <c r="G16" s="172" t="s">
        <v>3</v>
      </c>
      <c r="H16" s="172" t="s">
        <v>4</v>
      </c>
      <c r="I16" s="172" t="s">
        <v>5</v>
      </c>
      <c r="J16" s="172" t="s">
        <v>6</v>
      </c>
      <c r="K16" s="172" t="s">
        <v>7</v>
      </c>
      <c r="L16" s="172" t="s">
        <v>8</v>
      </c>
      <c r="M16" s="172" t="s">
        <v>9</v>
      </c>
      <c r="N16" s="172" t="s">
        <v>10</v>
      </c>
      <c r="O16" s="172" t="s">
        <v>11</v>
      </c>
      <c r="P16" s="172" t="s">
        <v>12</v>
      </c>
      <c r="Q16" s="172" t="s">
        <v>87</v>
      </c>
      <c r="R16" s="172" t="s">
        <v>13</v>
      </c>
      <c r="S16" s="172" t="s">
        <v>14</v>
      </c>
      <c r="T16" s="172" t="s">
        <v>15</v>
      </c>
      <c r="U16" s="172" t="s">
        <v>16</v>
      </c>
      <c r="V16" s="173" t="s">
        <v>17</v>
      </c>
      <c r="W16" s="174" t="s">
        <v>95</v>
      </c>
      <c r="X16" s="174" t="s">
        <v>91</v>
      </c>
      <c r="Y16" s="174" t="s">
        <v>90</v>
      </c>
      <c r="Z16" s="174" t="s">
        <v>89</v>
      </c>
      <c r="AA16" s="174" t="s">
        <v>105</v>
      </c>
      <c r="AB16" s="174" t="s">
        <v>96</v>
      </c>
      <c r="AC16" s="174" t="s">
        <v>92</v>
      </c>
      <c r="AD16" s="174" t="s">
        <v>93</v>
      </c>
      <c r="AE16" s="174" t="s">
        <v>94</v>
      </c>
      <c r="AF16" s="174" t="s">
        <v>105</v>
      </c>
    </row>
    <row r="17" spans="2:49" ht="13.2" customHeight="1">
      <c r="B17" s="175" t="s">
        <v>72</v>
      </c>
      <c r="C17" s="176" t="s">
        <v>62</v>
      </c>
      <c r="D17" s="177"/>
      <c r="E17" s="177"/>
      <c r="F17" s="177"/>
      <c r="G17" s="177"/>
      <c r="H17" s="177"/>
      <c r="I17" s="178"/>
      <c r="J17" s="178"/>
      <c r="K17" s="178"/>
      <c r="L17" s="178"/>
      <c r="M17" s="178"/>
      <c r="N17" s="178"/>
      <c r="O17" s="178"/>
      <c r="P17" s="178"/>
      <c r="Q17" s="178"/>
      <c r="R17" s="178"/>
      <c r="S17" s="177"/>
      <c r="T17" s="177"/>
      <c r="U17" s="177"/>
      <c r="V17" s="165"/>
      <c r="W17" s="179" t="s">
        <v>102</v>
      </c>
      <c r="X17" s="180" t="s">
        <v>102</v>
      </c>
      <c r="Y17" s="180" t="s">
        <v>102</v>
      </c>
      <c r="Z17" s="180" t="s">
        <v>102</v>
      </c>
      <c r="AA17" s="180" t="s">
        <v>102</v>
      </c>
      <c r="AB17" s="180" t="s">
        <v>102</v>
      </c>
      <c r="AC17" s="180" t="s">
        <v>102</v>
      </c>
      <c r="AD17" s="180" t="s">
        <v>102</v>
      </c>
      <c r="AE17" s="180" t="s">
        <v>102</v>
      </c>
      <c r="AF17" s="180" t="s">
        <v>102</v>
      </c>
      <c r="AJ17" s="181" t="str">
        <f>'Master Copy - Resi'!AJ17</f>
        <v>% GLA Benchmarks</v>
      </c>
      <c r="AL17" s="181" t="str">
        <f>'Master Copy - Resi'!AL17</f>
        <v>% GLA Benchmarks</v>
      </c>
      <c r="AN17" s="181" t="str">
        <f>'Master Copy - Resi'!AN17</f>
        <v>% GLA Benchmarks</v>
      </c>
      <c r="AP17" s="181" t="str">
        <f>'Master Copy - Resi'!AP17</f>
        <v>% GLA Benchmarks</v>
      </c>
      <c r="AR17" s="181" t="str">
        <f>'Master Copy - Resi'!AR17</f>
        <v>% GLA Benchmarks</v>
      </c>
      <c r="AT17" s="181" t="str">
        <f>'Master Copy - Resi'!AT17</f>
        <v>% GLA Benchmarks</v>
      </c>
      <c r="AV17" s="181" t="str">
        <f>'Master Copy - Resi'!AV17</f>
        <v>% GLA Benchmarks</v>
      </c>
    </row>
    <row r="18" spans="2:49">
      <c r="B18" s="182"/>
      <c r="C18" s="183" t="s">
        <v>61</v>
      </c>
      <c r="D18" s="184"/>
      <c r="E18" s="184"/>
      <c r="F18" s="184"/>
      <c r="G18" s="184"/>
      <c r="H18" s="184"/>
      <c r="I18" s="185"/>
      <c r="J18" s="185"/>
      <c r="K18" s="185"/>
      <c r="L18" s="185"/>
      <c r="M18" s="185"/>
      <c r="N18" s="185"/>
      <c r="O18" s="185"/>
      <c r="P18" s="185"/>
      <c r="Q18" s="185"/>
      <c r="R18" s="184"/>
      <c r="S18" s="184"/>
      <c r="T18" s="184"/>
      <c r="U18" s="184"/>
      <c r="V18" s="186"/>
      <c r="W18" s="187"/>
      <c r="X18" s="188"/>
      <c r="Y18" s="188"/>
      <c r="Z18" s="188"/>
      <c r="AA18" s="188"/>
      <c r="AB18" s="188"/>
      <c r="AC18" s="188"/>
      <c r="AD18" s="188"/>
      <c r="AE18" s="188"/>
      <c r="AF18" s="188"/>
      <c r="AI18" s="181" t="str">
        <f>'Master Copy - Resi'!AI18</f>
        <v>Minimum</v>
      </c>
      <c r="AJ18" s="181" t="str">
        <f>'Master Copy - Resi'!AJ18</f>
        <v>Substructure</v>
      </c>
      <c r="AK18" s="181" t="str">
        <f>'Master Copy - Resi'!AK18</f>
        <v>Substructure</v>
      </c>
      <c r="AL18" s="181" t="str">
        <f>'Master Copy - Resi'!AL18</f>
        <v>Superstructure</v>
      </c>
      <c r="AM18" s="181" t="str">
        <f>'Master Copy - Resi'!AM18</f>
        <v>Superstructure</v>
      </c>
      <c r="AN18" s="181" t="str">
        <f>'Master Copy - Resi'!AN18</f>
        <v>Façade</v>
      </c>
      <c r="AO18" s="181" t="str">
        <f>'Master Copy - Resi'!AO18</f>
        <v>Façade</v>
      </c>
      <c r="AP18" s="181" t="str">
        <f>'Master Copy - Resi'!AP18</f>
        <v>Finishes</v>
      </c>
      <c r="AQ18" s="181" t="str">
        <f>'Master Copy - Resi'!AQ18</f>
        <v>Finishes</v>
      </c>
      <c r="AR18" s="181" t="str">
        <f>'Master Copy - Resi'!AR18</f>
        <v>FF&amp;E</v>
      </c>
      <c r="AS18" s="181" t="str">
        <f>'Master Copy - Resi'!AS18</f>
        <v>FF&amp;E</v>
      </c>
      <c r="AT18" s="181" t="str">
        <f>'Master Copy - Resi'!AT18</f>
        <v>Services</v>
      </c>
      <c r="AU18" s="181" t="str">
        <f>'Master Copy - Resi'!AU18</f>
        <v>Services</v>
      </c>
      <c r="AV18" s="181" t="str">
        <f>'Master Copy - Resi'!AV18</f>
        <v>External Works</v>
      </c>
      <c r="AW18" s="181" t="str">
        <f>'Master Copy - Resi'!AW18</f>
        <v>External Works</v>
      </c>
    </row>
    <row r="19" spans="2:49">
      <c r="B19" s="182"/>
      <c r="C19" s="183" t="s">
        <v>60</v>
      </c>
      <c r="D19" s="184"/>
      <c r="E19" s="184"/>
      <c r="F19" s="184"/>
      <c r="G19" s="184"/>
      <c r="H19" s="184"/>
      <c r="I19" s="185"/>
      <c r="J19" s="185"/>
      <c r="K19" s="185"/>
      <c r="L19" s="185"/>
      <c r="M19" s="185"/>
      <c r="N19" s="185"/>
      <c r="O19" s="185"/>
      <c r="P19" s="185"/>
      <c r="Q19" s="185"/>
      <c r="R19" s="185"/>
      <c r="S19" s="184"/>
      <c r="T19" s="184"/>
      <c r="U19" s="184"/>
      <c r="V19" s="186"/>
      <c r="W19" s="187"/>
      <c r="X19" s="188"/>
      <c r="Y19" s="188"/>
      <c r="Z19" s="188"/>
      <c r="AA19" s="188"/>
      <c r="AB19" s="188"/>
      <c r="AC19" s="188"/>
      <c r="AD19" s="188"/>
      <c r="AE19" s="188"/>
      <c r="AF19" s="188"/>
      <c r="AH19" s="181" t="str">
        <f>'Master Copy - Resi'!AH19</f>
        <v>A1-A5</v>
      </c>
      <c r="AI19" s="181">
        <f>'Master Copy - Resi'!AI19</f>
        <v>850</v>
      </c>
      <c r="AJ19" s="84">
        <f>'Master Copy - Resi'!AJ19</f>
        <v>21</v>
      </c>
      <c r="AK19" s="181">
        <f>'Master Copy - Resi'!AK19</f>
        <v>178.5</v>
      </c>
      <c r="AL19" s="84">
        <f>'Master Copy - Resi'!AL19</f>
        <v>33</v>
      </c>
      <c r="AM19" s="181">
        <f>'Master Copy - Resi'!AM19</f>
        <v>280.5</v>
      </c>
      <c r="AN19" s="84">
        <f>'Master Copy - Resi'!AN19</f>
        <v>18</v>
      </c>
      <c r="AO19" s="181">
        <f>'Master Copy - Resi'!AO19</f>
        <v>153</v>
      </c>
      <c r="AP19" s="84">
        <f>'Master Copy - Resi'!AP19</f>
        <v>10</v>
      </c>
      <c r="AQ19" s="181">
        <f>'Master Copy - Resi'!AQ19</f>
        <v>85</v>
      </c>
      <c r="AR19" s="84">
        <f>'Master Copy - Resi'!AR19</f>
        <v>1</v>
      </c>
      <c r="AS19" s="181">
        <f>'Master Copy - Resi'!AS19</f>
        <v>8.5</v>
      </c>
      <c r="AT19" s="84">
        <f>'Master Copy - Resi'!AT19</f>
        <v>16</v>
      </c>
      <c r="AU19" s="181">
        <f>'Master Copy - Resi'!AU19</f>
        <v>136</v>
      </c>
      <c r="AV19" s="84">
        <f>'Master Copy - Resi'!AV19</f>
        <v>1</v>
      </c>
      <c r="AW19" s="181">
        <f>'Master Copy - Resi'!AW19</f>
        <v>8.5</v>
      </c>
    </row>
    <row r="20" spans="2:49">
      <c r="B20" s="182"/>
      <c r="C20" s="183" t="s">
        <v>59</v>
      </c>
      <c r="D20" s="184"/>
      <c r="E20" s="184"/>
      <c r="F20" s="184"/>
      <c r="G20" s="184"/>
      <c r="H20" s="184"/>
      <c r="I20" s="185"/>
      <c r="J20" s="185"/>
      <c r="K20" s="185"/>
      <c r="L20" s="185"/>
      <c r="M20" s="185"/>
      <c r="N20" s="185"/>
      <c r="O20" s="185"/>
      <c r="P20" s="185"/>
      <c r="Q20" s="185"/>
      <c r="R20" s="185"/>
      <c r="S20" s="184"/>
      <c r="T20" s="184"/>
      <c r="U20" s="184"/>
      <c r="V20" s="186"/>
      <c r="W20" s="187"/>
      <c r="X20" s="188"/>
      <c r="Y20" s="188"/>
      <c r="Z20" s="188"/>
      <c r="AA20" s="188"/>
      <c r="AB20" s="188"/>
      <c r="AC20" s="188"/>
      <c r="AD20" s="188"/>
      <c r="AE20" s="188"/>
      <c r="AF20" s="188"/>
      <c r="AH20" s="181" t="str">
        <f>'Master Copy - Resi'!AH20</f>
        <v>B-C</v>
      </c>
      <c r="AI20" s="181">
        <f>'Master Copy - Resi'!AI20</f>
        <v>350</v>
      </c>
      <c r="AJ20" s="84">
        <f>'Master Copy - Resi'!AJ20</f>
        <v>6</v>
      </c>
      <c r="AK20" s="181">
        <f>'Master Copy - Resi'!AK20</f>
        <v>21</v>
      </c>
      <c r="AL20" s="84">
        <f>'Master Copy - Resi'!AL20</f>
        <v>6</v>
      </c>
      <c r="AM20" s="181">
        <f>'Master Copy - Resi'!AM20</f>
        <v>21</v>
      </c>
      <c r="AN20" s="84">
        <f>'Master Copy - Resi'!AN20</f>
        <v>34</v>
      </c>
      <c r="AO20" s="181">
        <f>'Master Copy - Resi'!AO20</f>
        <v>119</v>
      </c>
      <c r="AP20" s="84">
        <f>'Master Copy - Resi'!AP20</f>
        <v>19</v>
      </c>
      <c r="AQ20" s="181">
        <f>'Master Copy - Resi'!AQ20</f>
        <v>66.5</v>
      </c>
      <c r="AR20" s="84">
        <f>'Master Copy - Resi'!AR20</f>
        <v>3</v>
      </c>
      <c r="AS20" s="181">
        <f>'Master Copy - Resi'!AS20</f>
        <v>10.5</v>
      </c>
      <c r="AT20" s="84">
        <f>'Master Copy - Resi'!AT20</f>
        <v>30</v>
      </c>
      <c r="AU20" s="181">
        <f>'Master Copy - Resi'!AU20</f>
        <v>105</v>
      </c>
      <c r="AV20" s="84">
        <f>'Master Copy - Resi'!AV20</f>
        <v>2</v>
      </c>
      <c r="AW20" s="181">
        <f>'Master Copy - Resi'!AW20</f>
        <v>7</v>
      </c>
    </row>
    <row r="21" spans="2:49">
      <c r="B21" s="182"/>
      <c r="C21" s="183" t="s">
        <v>58</v>
      </c>
      <c r="D21" s="184"/>
      <c r="E21" s="184"/>
      <c r="F21" s="184"/>
      <c r="G21" s="184"/>
      <c r="H21" s="184"/>
      <c r="I21" s="185"/>
      <c r="J21" s="185"/>
      <c r="K21" s="185"/>
      <c r="L21" s="185"/>
      <c r="M21" s="185"/>
      <c r="N21" s="185"/>
      <c r="O21" s="185"/>
      <c r="P21" s="185"/>
      <c r="Q21" s="185"/>
      <c r="R21" s="185"/>
      <c r="S21" s="184"/>
      <c r="T21" s="184"/>
      <c r="U21" s="184"/>
      <c r="V21" s="186"/>
      <c r="W21" s="187"/>
      <c r="X21" s="188"/>
      <c r="Y21" s="188"/>
      <c r="Z21" s="188"/>
      <c r="AA21" s="188"/>
      <c r="AB21" s="188"/>
      <c r="AC21" s="188"/>
      <c r="AD21" s="188"/>
      <c r="AE21" s="188"/>
      <c r="AF21" s="188"/>
      <c r="AH21" s="181" t="str">
        <f>'Master Copy - Resi'!AH21</f>
        <v>A-C</v>
      </c>
      <c r="AI21" s="181">
        <f>'Master Copy - Resi'!AI21</f>
        <v>1200</v>
      </c>
      <c r="AJ21" s="84">
        <f>'Master Copy - Resi'!AJ21</f>
        <v>17</v>
      </c>
      <c r="AK21" s="181">
        <f>'Master Copy - Resi'!AK21</f>
        <v>204</v>
      </c>
      <c r="AL21" s="84">
        <f>'Master Copy - Resi'!AL21</f>
        <v>25</v>
      </c>
      <c r="AM21" s="181">
        <f>'Master Copy - Resi'!AM21</f>
        <v>300</v>
      </c>
      <c r="AN21" s="84">
        <f>'Master Copy - Resi'!AN21</f>
        <v>23</v>
      </c>
      <c r="AO21" s="181">
        <f>'Master Copy - Resi'!AO21</f>
        <v>276</v>
      </c>
      <c r="AP21" s="84">
        <f>'Master Copy - Resi'!AP21</f>
        <v>12</v>
      </c>
      <c r="AQ21" s="181">
        <f>'Master Copy - Resi'!AQ21</f>
        <v>144</v>
      </c>
      <c r="AR21" s="84">
        <f>'Master Copy - Resi'!AR21</f>
        <v>1</v>
      </c>
      <c r="AS21" s="181">
        <f>'Master Copy - Resi'!AS21</f>
        <v>12</v>
      </c>
      <c r="AT21" s="84">
        <f>'Master Copy - Resi'!AT21</f>
        <v>20</v>
      </c>
      <c r="AU21" s="181">
        <f>'Master Copy - Resi'!AU21</f>
        <v>240</v>
      </c>
      <c r="AV21" s="84">
        <f>'Master Copy - Resi'!AV21</f>
        <v>2</v>
      </c>
      <c r="AW21" s="181">
        <f>'Master Copy - Resi'!AW21</f>
        <v>24</v>
      </c>
    </row>
    <row r="22" spans="2:49">
      <c r="B22" s="189"/>
      <c r="C22" s="183" t="s">
        <v>56</v>
      </c>
      <c r="D22" s="184"/>
      <c r="E22" s="184"/>
      <c r="F22" s="184"/>
      <c r="G22" s="184"/>
      <c r="H22" s="184"/>
      <c r="I22" s="185"/>
      <c r="J22" s="185"/>
      <c r="K22" s="185"/>
      <c r="L22" s="185"/>
      <c r="M22" s="185"/>
      <c r="N22" s="185"/>
      <c r="O22" s="185"/>
      <c r="P22" s="185"/>
      <c r="Q22" s="185"/>
      <c r="R22" s="185"/>
      <c r="S22" s="184"/>
      <c r="T22" s="184"/>
      <c r="U22" s="184"/>
      <c r="V22" s="186"/>
      <c r="W22" s="190"/>
      <c r="X22" s="191"/>
      <c r="Y22" s="191"/>
      <c r="Z22" s="191"/>
      <c r="AA22" s="191"/>
      <c r="AB22" s="191"/>
      <c r="AC22" s="191"/>
      <c r="AD22" s="191"/>
      <c r="AE22" s="191"/>
      <c r="AF22" s="191"/>
    </row>
    <row r="23" spans="2:49">
      <c r="B23" s="192" t="s">
        <v>81</v>
      </c>
      <c r="C23" s="183" t="s">
        <v>86</v>
      </c>
      <c r="D23" s="184"/>
      <c r="E23" s="184"/>
      <c r="F23" s="193"/>
      <c r="G23" s="193"/>
      <c r="H23" s="193"/>
      <c r="I23" s="193"/>
      <c r="J23" s="193"/>
      <c r="K23" s="193"/>
      <c r="L23" s="193"/>
      <c r="M23" s="193"/>
      <c r="N23" s="185"/>
      <c r="O23" s="185"/>
      <c r="P23" s="185"/>
      <c r="Q23" s="185"/>
      <c r="R23" s="185"/>
      <c r="S23" s="193"/>
      <c r="T23" s="193"/>
      <c r="U23" s="193"/>
      <c r="V23" s="186"/>
      <c r="W23" s="194">
        <f>COUNT(E23:H27)</f>
        <v>0</v>
      </c>
      <c r="X23" s="195">
        <f>SUM(F23:H27)</f>
        <v>0</v>
      </c>
      <c r="Y23" s="196">
        <f>AJ19</f>
        <v>21</v>
      </c>
      <c r="Z23" s="197">
        <f>X23/Y23</f>
        <v>0</v>
      </c>
      <c r="AA23" s="197">
        <f>AK19/AI21</f>
        <v>0.14874999999999999</v>
      </c>
      <c r="AB23" s="198">
        <f>COUNT(I23:M27,S23:U27)</f>
        <v>0</v>
      </c>
      <c r="AC23" s="195">
        <f>SUM(I23:M27,S23:U27)</f>
        <v>0</v>
      </c>
      <c r="AD23" s="196">
        <f>AJ20</f>
        <v>6</v>
      </c>
      <c r="AE23" s="197">
        <f>AC23/AD23</f>
        <v>0</v>
      </c>
      <c r="AF23" s="197">
        <f>AK20/AI21</f>
        <v>1.7500000000000002E-2</v>
      </c>
    </row>
    <row r="24" spans="2:49">
      <c r="B24" s="182"/>
      <c r="C24" s="183" t="s">
        <v>82</v>
      </c>
      <c r="D24" s="184"/>
      <c r="E24" s="184"/>
      <c r="F24" s="193"/>
      <c r="G24" s="193"/>
      <c r="H24" s="193"/>
      <c r="I24" s="193"/>
      <c r="J24" s="193"/>
      <c r="K24" s="193"/>
      <c r="L24" s="193"/>
      <c r="M24" s="193"/>
      <c r="N24" s="185"/>
      <c r="O24" s="185"/>
      <c r="P24" s="185"/>
      <c r="Q24" s="185"/>
      <c r="R24" s="185"/>
      <c r="S24" s="193"/>
      <c r="T24" s="193"/>
      <c r="U24" s="193"/>
      <c r="V24" s="186"/>
      <c r="W24" s="187"/>
      <c r="X24" s="188"/>
      <c r="Y24" s="188"/>
      <c r="Z24" s="199"/>
      <c r="AA24" s="199"/>
      <c r="AB24" s="200"/>
      <c r="AC24" s="188"/>
      <c r="AD24" s="188"/>
      <c r="AE24" s="199"/>
      <c r="AF24" s="199"/>
    </row>
    <row r="25" spans="2:49">
      <c r="B25" s="182"/>
      <c r="C25" s="183" t="s">
        <v>83</v>
      </c>
      <c r="D25" s="184"/>
      <c r="E25" s="184"/>
      <c r="F25" s="193"/>
      <c r="G25" s="193"/>
      <c r="H25" s="193"/>
      <c r="I25" s="193"/>
      <c r="J25" s="193"/>
      <c r="K25" s="193"/>
      <c r="L25" s="193"/>
      <c r="M25" s="193"/>
      <c r="N25" s="185"/>
      <c r="O25" s="185"/>
      <c r="P25" s="185"/>
      <c r="Q25" s="185"/>
      <c r="R25" s="185"/>
      <c r="S25" s="193"/>
      <c r="T25" s="193"/>
      <c r="U25" s="193"/>
      <c r="V25" s="186"/>
      <c r="W25" s="187"/>
      <c r="X25" s="188"/>
      <c r="Y25" s="188"/>
      <c r="Z25" s="199"/>
      <c r="AA25" s="199"/>
      <c r="AB25" s="200"/>
      <c r="AC25" s="188"/>
      <c r="AD25" s="188"/>
      <c r="AE25" s="199"/>
      <c r="AF25" s="199"/>
    </row>
    <row r="26" spans="2:49">
      <c r="B26" s="182"/>
      <c r="C26" s="183" t="s">
        <v>84</v>
      </c>
      <c r="D26" s="184"/>
      <c r="E26" s="184"/>
      <c r="F26" s="193"/>
      <c r="G26" s="193"/>
      <c r="H26" s="193"/>
      <c r="I26" s="193"/>
      <c r="J26" s="193"/>
      <c r="K26" s="193"/>
      <c r="L26" s="193"/>
      <c r="M26" s="193"/>
      <c r="N26" s="185"/>
      <c r="O26" s="185"/>
      <c r="P26" s="185"/>
      <c r="Q26" s="185"/>
      <c r="R26" s="185"/>
      <c r="S26" s="193"/>
      <c r="T26" s="193"/>
      <c r="U26" s="193"/>
      <c r="V26" s="186"/>
      <c r="W26" s="187"/>
      <c r="X26" s="188"/>
      <c r="Y26" s="188"/>
      <c r="Z26" s="199"/>
      <c r="AA26" s="199"/>
      <c r="AB26" s="200"/>
      <c r="AC26" s="188"/>
      <c r="AD26" s="188"/>
      <c r="AE26" s="199"/>
      <c r="AF26" s="199"/>
    </row>
    <row r="27" spans="2:49">
      <c r="B27" s="189"/>
      <c r="C27" s="183" t="s">
        <v>85</v>
      </c>
      <c r="D27" s="184"/>
      <c r="E27" s="184"/>
      <c r="F27" s="193"/>
      <c r="G27" s="193"/>
      <c r="H27" s="193"/>
      <c r="I27" s="193"/>
      <c r="J27" s="193"/>
      <c r="K27" s="193"/>
      <c r="L27" s="193"/>
      <c r="M27" s="193"/>
      <c r="N27" s="185"/>
      <c r="O27" s="185"/>
      <c r="P27" s="185"/>
      <c r="Q27" s="185"/>
      <c r="R27" s="185"/>
      <c r="S27" s="193"/>
      <c r="T27" s="193"/>
      <c r="U27" s="193"/>
      <c r="V27" s="186"/>
      <c r="W27" s="190"/>
      <c r="X27" s="191"/>
      <c r="Y27" s="191"/>
      <c r="Z27" s="201"/>
      <c r="AA27" s="201"/>
      <c r="AB27" s="202"/>
      <c r="AC27" s="191"/>
      <c r="AD27" s="191"/>
      <c r="AE27" s="201"/>
      <c r="AF27" s="201"/>
      <c r="AN27" s="149"/>
      <c r="AP27" s="149"/>
      <c r="AR27" s="149"/>
      <c r="AT27" s="149"/>
    </row>
    <row r="28" spans="2:49">
      <c r="B28" s="203" t="s">
        <v>71</v>
      </c>
      <c r="C28" s="183" t="s">
        <v>18</v>
      </c>
      <c r="D28" s="184"/>
      <c r="E28" s="184"/>
      <c r="F28" s="193"/>
      <c r="G28" s="193"/>
      <c r="H28" s="193"/>
      <c r="I28" s="193"/>
      <c r="J28" s="193"/>
      <c r="K28" s="193"/>
      <c r="L28" s="193"/>
      <c r="M28" s="193"/>
      <c r="N28" s="185"/>
      <c r="O28" s="185"/>
      <c r="P28" s="185"/>
      <c r="Q28" s="185"/>
      <c r="R28" s="185"/>
      <c r="S28" s="193"/>
      <c r="T28" s="193"/>
      <c r="U28" s="193"/>
      <c r="V28" s="186"/>
      <c r="W28" s="194">
        <f>COUNT(F28:H31,F34:H35)</f>
        <v>0</v>
      </c>
      <c r="X28" s="195">
        <f>SUM(F28:H31,F34:H35)</f>
        <v>0</v>
      </c>
      <c r="Y28" s="196">
        <f>AL19</f>
        <v>33</v>
      </c>
      <c r="Z28" s="197">
        <f>X28/Y28</f>
        <v>0</v>
      </c>
      <c r="AA28" s="197">
        <f>AM19/AI21</f>
        <v>0.23375000000000001</v>
      </c>
      <c r="AB28" s="198">
        <f>COUNT(I28:M31,I34:M35,S28:U31,S34:U35)</f>
        <v>0</v>
      </c>
      <c r="AC28" s="195">
        <f>SUM(I28:M31,I34:M35,S28:U31,S34:U35)</f>
        <v>0</v>
      </c>
      <c r="AD28" s="196">
        <f>AL20</f>
        <v>6</v>
      </c>
      <c r="AE28" s="197">
        <f>AC28/AD28</f>
        <v>0</v>
      </c>
      <c r="AF28" s="197">
        <f>AM20/AI21</f>
        <v>1.7500000000000002E-2</v>
      </c>
    </row>
    <row r="29" spans="2:49">
      <c r="B29" s="203"/>
      <c r="C29" s="183" t="s">
        <v>19</v>
      </c>
      <c r="D29" s="184"/>
      <c r="E29" s="184"/>
      <c r="F29" s="193"/>
      <c r="G29" s="193"/>
      <c r="H29" s="193"/>
      <c r="I29" s="193"/>
      <c r="J29" s="193"/>
      <c r="K29" s="193"/>
      <c r="L29" s="193"/>
      <c r="M29" s="193"/>
      <c r="N29" s="185"/>
      <c r="O29" s="185"/>
      <c r="P29" s="185"/>
      <c r="Q29" s="185"/>
      <c r="R29" s="185"/>
      <c r="S29" s="193"/>
      <c r="T29" s="193"/>
      <c r="U29" s="193"/>
      <c r="V29" s="186"/>
      <c r="W29" s="187"/>
      <c r="X29" s="188"/>
      <c r="Y29" s="188"/>
      <c r="Z29" s="199"/>
      <c r="AA29" s="199"/>
      <c r="AB29" s="200"/>
      <c r="AC29" s="188"/>
      <c r="AD29" s="188"/>
      <c r="AE29" s="199"/>
      <c r="AF29" s="199"/>
      <c r="AP29" s="50"/>
    </row>
    <row r="30" spans="2:49">
      <c r="B30" s="203"/>
      <c r="C30" s="183" t="s">
        <v>20</v>
      </c>
      <c r="D30" s="184"/>
      <c r="E30" s="184"/>
      <c r="F30" s="193"/>
      <c r="G30" s="193"/>
      <c r="H30" s="193"/>
      <c r="I30" s="193"/>
      <c r="J30" s="193"/>
      <c r="K30" s="193"/>
      <c r="L30" s="193"/>
      <c r="M30" s="193"/>
      <c r="N30" s="185"/>
      <c r="O30" s="185"/>
      <c r="P30" s="185"/>
      <c r="Q30" s="185"/>
      <c r="R30" s="185"/>
      <c r="S30" s="193"/>
      <c r="T30" s="193"/>
      <c r="U30" s="193"/>
      <c r="V30" s="186"/>
      <c r="W30" s="187"/>
      <c r="X30" s="188"/>
      <c r="Y30" s="188"/>
      <c r="Z30" s="199"/>
      <c r="AA30" s="199"/>
      <c r="AB30" s="200"/>
      <c r="AC30" s="188"/>
      <c r="AD30" s="188"/>
      <c r="AE30" s="199"/>
      <c r="AF30" s="199"/>
      <c r="AN30" s="49"/>
      <c r="AP30" s="49"/>
      <c r="AR30" s="49"/>
      <c r="AT30" s="49"/>
    </row>
    <row r="31" spans="2:49">
      <c r="B31" s="203"/>
      <c r="C31" s="183" t="s">
        <v>21</v>
      </c>
      <c r="D31" s="184"/>
      <c r="E31" s="184"/>
      <c r="F31" s="193"/>
      <c r="G31" s="193"/>
      <c r="H31" s="193"/>
      <c r="I31" s="193"/>
      <c r="J31" s="193"/>
      <c r="K31" s="193"/>
      <c r="L31" s="193"/>
      <c r="M31" s="193"/>
      <c r="N31" s="185"/>
      <c r="O31" s="185"/>
      <c r="P31" s="185"/>
      <c r="Q31" s="185"/>
      <c r="R31" s="185"/>
      <c r="S31" s="193"/>
      <c r="T31" s="193"/>
      <c r="U31" s="193"/>
      <c r="V31" s="186"/>
      <c r="W31" s="190"/>
      <c r="X31" s="191"/>
      <c r="Y31" s="191"/>
      <c r="Z31" s="201"/>
      <c r="AA31" s="201"/>
      <c r="AB31" s="202"/>
      <c r="AC31" s="191"/>
      <c r="AD31" s="191"/>
      <c r="AE31" s="201"/>
      <c r="AF31" s="201"/>
    </row>
    <row r="32" spans="2:49">
      <c r="B32" s="203"/>
      <c r="C32" s="183" t="s">
        <v>22</v>
      </c>
      <c r="D32" s="184"/>
      <c r="E32" s="184"/>
      <c r="F32" s="193"/>
      <c r="G32" s="193"/>
      <c r="H32" s="193"/>
      <c r="I32" s="193"/>
      <c r="J32" s="193"/>
      <c r="K32" s="193"/>
      <c r="L32" s="193"/>
      <c r="M32" s="193"/>
      <c r="N32" s="185"/>
      <c r="O32" s="185"/>
      <c r="P32" s="185"/>
      <c r="Q32" s="185"/>
      <c r="R32" s="185"/>
      <c r="S32" s="193"/>
      <c r="T32" s="193"/>
      <c r="U32" s="193"/>
      <c r="V32" s="186"/>
      <c r="W32" s="187">
        <f>COUNT(F32:H33)</f>
        <v>0</v>
      </c>
      <c r="X32" s="188">
        <f>SUM(F32:H33)</f>
        <v>0</v>
      </c>
      <c r="Y32" s="204">
        <f>AN19</f>
        <v>18</v>
      </c>
      <c r="Z32" s="199">
        <f>X32/Y32</f>
        <v>0</v>
      </c>
      <c r="AA32" s="199">
        <f>AO19/AI21</f>
        <v>0.1275</v>
      </c>
      <c r="AB32" s="200">
        <f>COUNT(I32:M33,S32:U33)</f>
        <v>0</v>
      </c>
      <c r="AC32" s="200">
        <f>SUM(I32:M33,S32:U33)</f>
        <v>0</v>
      </c>
      <c r="AD32" s="200">
        <f>AN20</f>
        <v>34</v>
      </c>
      <c r="AE32" s="199">
        <f>AC32/AD32</f>
        <v>0</v>
      </c>
      <c r="AF32" s="199">
        <f>AO20/AI21</f>
        <v>9.9166666666666667E-2</v>
      </c>
    </row>
    <row r="33" spans="2:45">
      <c r="B33" s="203"/>
      <c r="C33" s="183" t="s">
        <v>23</v>
      </c>
      <c r="D33" s="184"/>
      <c r="E33" s="184"/>
      <c r="F33" s="193"/>
      <c r="G33" s="193"/>
      <c r="H33" s="193"/>
      <c r="I33" s="193"/>
      <c r="J33" s="193"/>
      <c r="K33" s="193"/>
      <c r="L33" s="193"/>
      <c r="M33" s="193"/>
      <c r="N33" s="185"/>
      <c r="O33" s="185"/>
      <c r="P33" s="185"/>
      <c r="Q33" s="185"/>
      <c r="R33" s="185"/>
      <c r="S33" s="193"/>
      <c r="T33" s="193"/>
      <c r="U33" s="193"/>
      <c r="V33" s="186"/>
      <c r="W33" s="190"/>
      <c r="X33" s="191"/>
      <c r="Y33" s="191"/>
      <c r="Z33" s="201"/>
      <c r="AA33" s="201"/>
      <c r="AB33" s="202"/>
      <c r="AC33" s="202"/>
      <c r="AD33" s="202"/>
      <c r="AE33" s="201"/>
      <c r="AF33" s="201"/>
    </row>
    <row r="34" spans="2:45">
      <c r="B34" s="203"/>
      <c r="C34" s="183" t="s">
        <v>57</v>
      </c>
      <c r="D34" s="184"/>
      <c r="E34" s="184"/>
      <c r="F34" s="193"/>
      <c r="G34" s="193"/>
      <c r="H34" s="193"/>
      <c r="I34" s="193"/>
      <c r="J34" s="193"/>
      <c r="K34" s="193"/>
      <c r="L34" s="193"/>
      <c r="M34" s="193"/>
      <c r="N34" s="185"/>
      <c r="O34" s="185"/>
      <c r="P34" s="185"/>
      <c r="Q34" s="185"/>
      <c r="R34" s="185"/>
      <c r="S34" s="193"/>
      <c r="T34" s="193"/>
      <c r="U34" s="193"/>
      <c r="V34" s="186"/>
      <c r="W34" s="205">
        <f t="shared" ref="W34:AD34" si="0">W28</f>
        <v>0</v>
      </c>
      <c r="X34" s="206">
        <f t="shared" si="0"/>
        <v>0</v>
      </c>
      <c r="Y34" s="206">
        <f t="shared" si="0"/>
        <v>33</v>
      </c>
      <c r="Z34" s="207">
        <f t="shared" si="0"/>
        <v>0</v>
      </c>
      <c r="AA34" s="208">
        <f t="shared" si="0"/>
        <v>0.23375000000000001</v>
      </c>
      <c r="AB34" s="209">
        <f t="shared" si="0"/>
        <v>0</v>
      </c>
      <c r="AC34" s="209">
        <f t="shared" si="0"/>
        <v>0</v>
      </c>
      <c r="AD34" s="209">
        <f t="shared" si="0"/>
        <v>6</v>
      </c>
      <c r="AE34" s="208">
        <f>AE28</f>
        <v>0</v>
      </c>
      <c r="AF34" s="208">
        <f>AF28</f>
        <v>1.7500000000000002E-2</v>
      </c>
      <c r="AM34" s="49"/>
      <c r="AN34" s="49"/>
      <c r="AO34" s="49"/>
      <c r="AP34" s="49"/>
      <c r="AQ34" s="49"/>
      <c r="AR34" s="49"/>
      <c r="AS34" s="49"/>
    </row>
    <row r="35" spans="2:45">
      <c r="B35" s="203"/>
      <c r="C35" s="183" t="s">
        <v>24</v>
      </c>
      <c r="D35" s="184"/>
      <c r="E35" s="184"/>
      <c r="F35" s="193"/>
      <c r="G35" s="193"/>
      <c r="H35" s="193"/>
      <c r="I35" s="193"/>
      <c r="J35" s="193"/>
      <c r="K35" s="193"/>
      <c r="L35" s="193"/>
      <c r="M35" s="193"/>
      <c r="N35" s="185"/>
      <c r="O35" s="185"/>
      <c r="P35" s="185"/>
      <c r="Q35" s="185"/>
      <c r="R35" s="185"/>
      <c r="S35" s="193"/>
      <c r="T35" s="193"/>
      <c r="U35" s="193"/>
      <c r="V35" s="186"/>
      <c r="W35" s="210"/>
      <c r="X35" s="211"/>
      <c r="Y35" s="211"/>
      <c r="Z35" s="211"/>
      <c r="AA35" s="212"/>
      <c r="AB35" s="213"/>
      <c r="AC35" s="213"/>
      <c r="AD35" s="213"/>
      <c r="AE35" s="212"/>
      <c r="AF35" s="212"/>
      <c r="AM35" s="49"/>
      <c r="AN35" s="49"/>
      <c r="AO35" s="49"/>
      <c r="AP35" s="49"/>
      <c r="AQ35" s="49"/>
      <c r="AR35" s="49"/>
      <c r="AS35" s="49"/>
    </row>
    <row r="36" spans="2:45">
      <c r="B36" s="203"/>
      <c r="C36" s="183" t="s">
        <v>31</v>
      </c>
      <c r="D36" s="184"/>
      <c r="E36" s="184"/>
      <c r="F36" s="193"/>
      <c r="G36" s="193"/>
      <c r="H36" s="193"/>
      <c r="I36" s="193"/>
      <c r="J36" s="193"/>
      <c r="K36" s="193"/>
      <c r="L36" s="193"/>
      <c r="M36" s="193"/>
      <c r="N36" s="185"/>
      <c r="O36" s="185"/>
      <c r="P36" s="185"/>
      <c r="Q36" s="185"/>
      <c r="R36" s="185"/>
      <c r="S36" s="193"/>
      <c r="T36" s="193"/>
      <c r="U36" s="193"/>
      <c r="V36" s="186"/>
      <c r="W36" s="194">
        <f>COUNT(F36:H38)</f>
        <v>0</v>
      </c>
      <c r="X36" s="195">
        <f>SUM(F36:H38)</f>
        <v>0</v>
      </c>
      <c r="Y36" s="196">
        <f>AP19</f>
        <v>10</v>
      </c>
      <c r="Z36" s="197">
        <f>X36/Y36</f>
        <v>0</v>
      </c>
      <c r="AA36" s="197">
        <f>AQ19/AI21</f>
        <v>7.0833333333333331E-2</v>
      </c>
      <c r="AB36" s="195">
        <f>COUNT(I36:M38,S36:U38)</f>
        <v>0</v>
      </c>
      <c r="AC36" s="195">
        <f>SUM(I36:M38,S36:U38)</f>
        <v>0</v>
      </c>
      <c r="AD36" s="196">
        <f>AP20</f>
        <v>19</v>
      </c>
      <c r="AE36" s="197">
        <f>AC36/AD36</f>
        <v>0</v>
      </c>
      <c r="AF36" s="197">
        <f>AQ20/AI21</f>
        <v>5.541666666666667E-2</v>
      </c>
      <c r="AM36" s="49"/>
      <c r="AN36" s="49"/>
      <c r="AO36" s="49"/>
      <c r="AP36" s="49"/>
      <c r="AQ36" s="49"/>
      <c r="AR36" s="49"/>
      <c r="AS36" s="49"/>
    </row>
    <row r="37" spans="2:45">
      <c r="B37" s="203"/>
      <c r="C37" s="183" t="s">
        <v>30</v>
      </c>
      <c r="D37" s="184"/>
      <c r="E37" s="184"/>
      <c r="F37" s="193"/>
      <c r="G37" s="193"/>
      <c r="H37" s="193"/>
      <c r="I37" s="193"/>
      <c r="J37" s="193"/>
      <c r="K37" s="193"/>
      <c r="L37" s="193"/>
      <c r="M37" s="193"/>
      <c r="N37" s="185"/>
      <c r="O37" s="185"/>
      <c r="P37" s="185"/>
      <c r="Q37" s="185"/>
      <c r="R37" s="185"/>
      <c r="S37" s="193"/>
      <c r="T37" s="193"/>
      <c r="U37" s="193"/>
      <c r="V37" s="186"/>
      <c r="W37" s="187"/>
      <c r="X37" s="188"/>
      <c r="Y37" s="188"/>
      <c r="Z37" s="199"/>
      <c r="AA37" s="199"/>
      <c r="AB37" s="188"/>
      <c r="AC37" s="188"/>
      <c r="AD37" s="188"/>
      <c r="AE37" s="199"/>
      <c r="AF37" s="199"/>
    </row>
    <row r="38" spans="2:45">
      <c r="B38" s="203"/>
      <c r="C38" s="183" t="s">
        <v>29</v>
      </c>
      <c r="D38" s="184"/>
      <c r="E38" s="184"/>
      <c r="F38" s="193"/>
      <c r="G38" s="193"/>
      <c r="H38" s="193"/>
      <c r="I38" s="193"/>
      <c r="J38" s="193"/>
      <c r="K38" s="193"/>
      <c r="L38" s="193"/>
      <c r="M38" s="193"/>
      <c r="N38" s="185"/>
      <c r="O38" s="185"/>
      <c r="P38" s="185"/>
      <c r="Q38" s="185"/>
      <c r="R38" s="185"/>
      <c r="S38" s="193"/>
      <c r="T38" s="193"/>
      <c r="U38" s="193"/>
      <c r="V38" s="186"/>
      <c r="W38" s="190"/>
      <c r="X38" s="191"/>
      <c r="Y38" s="191"/>
      <c r="Z38" s="201"/>
      <c r="AA38" s="201"/>
      <c r="AB38" s="191"/>
      <c r="AC38" s="191"/>
      <c r="AD38" s="191"/>
      <c r="AE38" s="201"/>
      <c r="AF38" s="201"/>
    </row>
    <row r="39" spans="2:45" ht="30.6">
      <c r="B39" s="214" t="s">
        <v>73</v>
      </c>
      <c r="C39" s="183" t="s">
        <v>25</v>
      </c>
      <c r="D39" s="184"/>
      <c r="E39" s="184"/>
      <c r="F39" s="193"/>
      <c r="G39" s="193"/>
      <c r="H39" s="193"/>
      <c r="I39" s="193"/>
      <c r="J39" s="193"/>
      <c r="K39" s="193"/>
      <c r="L39" s="193"/>
      <c r="M39" s="193"/>
      <c r="N39" s="185"/>
      <c r="O39" s="185"/>
      <c r="P39" s="185"/>
      <c r="Q39" s="184"/>
      <c r="R39" s="185"/>
      <c r="S39" s="193"/>
      <c r="T39" s="193"/>
      <c r="U39" s="193"/>
      <c r="V39" s="186"/>
      <c r="W39" s="215">
        <f>COUNT(F39:H39)</f>
        <v>0</v>
      </c>
      <c r="X39" s="215">
        <f>SUM(F39:H39)</f>
        <v>0</v>
      </c>
      <c r="Y39" s="216">
        <f>AR19</f>
        <v>1</v>
      </c>
      <c r="Z39" s="217">
        <f>X39/Y39</f>
        <v>0</v>
      </c>
      <c r="AA39" s="217">
        <f>AS19/AI21</f>
        <v>7.083333333333333E-3</v>
      </c>
      <c r="AB39" s="215">
        <f>COUNT(I39:M39,S39:U39)</f>
        <v>0</v>
      </c>
      <c r="AC39" s="215">
        <f>SUM(I39:M39,S39:U39)</f>
        <v>0</v>
      </c>
      <c r="AD39" s="216">
        <f>AR20</f>
        <v>3</v>
      </c>
      <c r="AE39" s="217">
        <f>AC39/AD39</f>
        <v>0</v>
      </c>
      <c r="AF39" s="217">
        <f>AS20/AI21</f>
        <v>8.7500000000000008E-3</v>
      </c>
      <c r="AM39" s="218"/>
      <c r="AN39" s="218"/>
      <c r="AO39" s="218"/>
      <c r="AP39" s="218"/>
      <c r="AQ39" s="218"/>
      <c r="AR39" s="218"/>
      <c r="AS39" s="218"/>
    </row>
    <row r="40" spans="2:45">
      <c r="B40" s="203" t="s">
        <v>78</v>
      </c>
      <c r="C40" s="183" t="s">
        <v>26</v>
      </c>
      <c r="D40" s="219"/>
      <c r="E40" s="220"/>
      <c r="F40" s="220"/>
      <c r="G40" s="220"/>
      <c r="H40" s="220"/>
      <c r="I40" s="220"/>
      <c r="J40" s="220"/>
      <c r="K40" s="220"/>
      <c r="L40" s="220"/>
      <c r="M40" s="221"/>
      <c r="N40" s="184"/>
      <c r="O40" s="184"/>
      <c r="P40" s="184"/>
      <c r="Q40" s="222"/>
      <c r="R40" s="223"/>
      <c r="S40" s="224"/>
      <c r="T40" s="224"/>
      <c r="U40" s="224"/>
      <c r="V40" s="225"/>
      <c r="W40" s="215" t="s">
        <v>102</v>
      </c>
      <c r="X40" s="215" t="s">
        <v>102</v>
      </c>
      <c r="Y40" s="215" t="s">
        <v>102</v>
      </c>
      <c r="Z40" s="215" t="s">
        <v>102</v>
      </c>
      <c r="AA40" s="215" t="s">
        <v>102</v>
      </c>
      <c r="AB40" s="215" t="s">
        <v>102</v>
      </c>
      <c r="AC40" s="215" t="s">
        <v>102</v>
      </c>
      <c r="AD40" s="215" t="s">
        <v>102</v>
      </c>
      <c r="AE40" s="215" t="s">
        <v>102</v>
      </c>
      <c r="AF40" s="215" t="s">
        <v>102</v>
      </c>
      <c r="AM40" s="218"/>
      <c r="AN40" s="218"/>
      <c r="AO40" s="218"/>
      <c r="AP40" s="218"/>
      <c r="AQ40" s="218"/>
      <c r="AR40" s="218"/>
      <c r="AS40" s="218"/>
    </row>
    <row r="41" spans="2:45">
      <c r="B41" s="203"/>
      <c r="C41" s="183" t="s">
        <v>35</v>
      </c>
      <c r="D41" s="184"/>
      <c r="E41" s="184"/>
      <c r="F41" s="193"/>
      <c r="G41" s="193"/>
      <c r="H41" s="193"/>
      <c r="I41" s="193"/>
      <c r="J41" s="193"/>
      <c r="K41" s="193"/>
      <c r="L41" s="193"/>
      <c r="M41" s="193"/>
      <c r="N41" s="185"/>
      <c r="O41" s="185"/>
      <c r="P41" s="185"/>
      <c r="Q41" s="185"/>
      <c r="R41" s="185"/>
      <c r="S41" s="193"/>
      <c r="T41" s="193"/>
      <c r="U41" s="193"/>
      <c r="V41" s="186"/>
      <c r="W41" s="194">
        <f>COUNT(F41:H54)</f>
        <v>0</v>
      </c>
      <c r="X41" s="195">
        <f>SUM(F41:H54)</f>
        <v>0</v>
      </c>
      <c r="Y41" s="196">
        <f>AT19</f>
        <v>16</v>
      </c>
      <c r="Z41" s="197">
        <f>X41/Y41</f>
        <v>0</v>
      </c>
      <c r="AA41" s="197">
        <f>AU19/AI21</f>
        <v>0.11333333333333333</v>
      </c>
      <c r="AB41" s="195">
        <f>COUNT(I41:M54,S41:U54)</f>
        <v>0</v>
      </c>
      <c r="AC41" s="195">
        <f>SUM(I41:M54,S41:U54)</f>
        <v>0</v>
      </c>
      <c r="AD41" s="196">
        <f>AT20</f>
        <v>30</v>
      </c>
      <c r="AE41" s="197">
        <f>AC41/AD41</f>
        <v>0</v>
      </c>
      <c r="AF41" s="197">
        <f>AU20/AI21</f>
        <v>8.7499999999999994E-2</v>
      </c>
      <c r="AM41" s="218"/>
      <c r="AN41" s="218"/>
      <c r="AO41" s="218"/>
      <c r="AP41" s="218"/>
      <c r="AQ41" s="218"/>
      <c r="AR41" s="218"/>
      <c r="AS41" s="218"/>
    </row>
    <row r="42" spans="2:45">
      <c r="B42" s="203"/>
      <c r="C42" s="183" t="s">
        <v>36</v>
      </c>
      <c r="D42" s="184"/>
      <c r="E42" s="184"/>
      <c r="F42" s="193"/>
      <c r="G42" s="193"/>
      <c r="H42" s="193"/>
      <c r="I42" s="193"/>
      <c r="J42" s="193"/>
      <c r="K42" s="193"/>
      <c r="L42" s="193"/>
      <c r="M42" s="193"/>
      <c r="N42" s="185"/>
      <c r="O42" s="185"/>
      <c r="P42" s="185"/>
      <c r="Q42" s="185"/>
      <c r="R42" s="185"/>
      <c r="S42" s="193"/>
      <c r="T42" s="193"/>
      <c r="U42" s="193"/>
      <c r="V42" s="186"/>
      <c r="W42" s="187"/>
      <c r="X42" s="188"/>
      <c r="Y42" s="188"/>
      <c r="Z42" s="199"/>
      <c r="AA42" s="199"/>
      <c r="AB42" s="188"/>
      <c r="AC42" s="188"/>
      <c r="AD42" s="188"/>
      <c r="AE42" s="199"/>
      <c r="AF42" s="199"/>
      <c r="AH42" s="226"/>
    </row>
    <row r="43" spans="2:45">
      <c r="B43" s="203"/>
      <c r="C43" s="183" t="s">
        <v>38</v>
      </c>
      <c r="D43" s="184"/>
      <c r="E43" s="184"/>
      <c r="F43" s="193"/>
      <c r="G43" s="193"/>
      <c r="H43" s="193"/>
      <c r="I43" s="193"/>
      <c r="J43" s="193"/>
      <c r="K43" s="193"/>
      <c r="L43" s="193"/>
      <c r="M43" s="193"/>
      <c r="N43" s="185"/>
      <c r="O43" s="185"/>
      <c r="P43" s="185"/>
      <c r="Q43" s="185"/>
      <c r="R43" s="185"/>
      <c r="S43" s="193"/>
      <c r="T43" s="193"/>
      <c r="U43" s="193"/>
      <c r="V43" s="186"/>
      <c r="W43" s="187"/>
      <c r="X43" s="188"/>
      <c r="Y43" s="188"/>
      <c r="Z43" s="199"/>
      <c r="AA43" s="199"/>
      <c r="AB43" s="188"/>
      <c r="AC43" s="188"/>
      <c r="AD43" s="188"/>
      <c r="AE43" s="199"/>
      <c r="AF43" s="199"/>
      <c r="AH43" s="226"/>
    </row>
    <row r="44" spans="2:45">
      <c r="B44" s="203"/>
      <c r="C44" s="183" t="s">
        <v>40</v>
      </c>
      <c r="D44" s="184"/>
      <c r="E44" s="184"/>
      <c r="F44" s="193"/>
      <c r="G44" s="193"/>
      <c r="H44" s="193"/>
      <c r="I44" s="193"/>
      <c r="J44" s="193"/>
      <c r="K44" s="193"/>
      <c r="L44" s="193"/>
      <c r="M44" s="193"/>
      <c r="N44" s="185"/>
      <c r="O44" s="185"/>
      <c r="P44" s="185"/>
      <c r="Q44" s="185"/>
      <c r="R44" s="185"/>
      <c r="S44" s="193"/>
      <c r="T44" s="193"/>
      <c r="U44" s="193"/>
      <c r="V44" s="186"/>
      <c r="W44" s="187"/>
      <c r="X44" s="188"/>
      <c r="Y44" s="188"/>
      <c r="Z44" s="199"/>
      <c r="AA44" s="199"/>
      <c r="AB44" s="188"/>
      <c r="AC44" s="188"/>
      <c r="AD44" s="188"/>
      <c r="AE44" s="199"/>
      <c r="AF44" s="199"/>
    </row>
    <row r="45" spans="2:45">
      <c r="B45" s="203"/>
      <c r="C45" s="183" t="s">
        <v>39</v>
      </c>
      <c r="D45" s="184"/>
      <c r="E45" s="184"/>
      <c r="F45" s="193"/>
      <c r="G45" s="193"/>
      <c r="H45" s="193"/>
      <c r="I45" s="193"/>
      <c r="J45" s="193"/>
      <c r="K45" s="193"/>
      <c r="L45" s="193"/>
      <c r="M45" s="193"/>
      <c r="N45" s="185"/>
      <c r="O45" s="185"/>
      <c r="P45" s="185"/>
      <c r="Q45" s="185"/>
      <c r="R45" s="185"/>
      <c r="S45" s="193"/>
      <c r="T45" s="193"/>
      <c r="U45" s="193"/>
      <c r="V45" s="186"/>
      <c r="W45" s="187"/>
      <c r="X45" s="188"/>
      <c r="Y45" s="188"/>
      <c r="Z45" s="199"/>
      <c r="AA45" s="199"/>
      <c r="AB45" s="188"/>
      <c r="AC45" s="188"/>
      <c r="AD45" s="188"/>
      <c r="AE45" s="199"/>
      <c r="AF45" s="199"/>
    </row>
    <row r="46" spans="2:45">
      <c r="B46" s="203"/>
      <c r="C46" s="183" t="s">
        <v>37</v>
      </c>
      <c r="D46" s="184"/>
      <c r="E46" s="184"/>
      <c r="F46" s="193"/>
      <c r="G46" s="193"/>
      <c r="H46" s="193"/>
      <c r="I46" s="193"/>
      <c r="J46" s="193"/>
      <c r="K46" s="193"/>
      <c r="L46" s="193"/>
      <c r="M46" s="193"/>
      <c r="N46" s="185"/>
      <c r="O46" s="185"/>
      <c r="P46" s="185"/>
      <c r="Q46" s="185"/>
      <c r="R46" s="185"/>
      <c r="S46" s="193"/>
      <c r="T46" s="193"/>
      <c r="U46" s="193"/>
      <c r="V46" s="186"/>
      <c r="W46" s="187"/>
      <c r="X46" s="188"/>
      <c r="Y46" s="188"/>
      <c r="Z46" s="199"/>
      <c r="AA46" s="199"/>
      <c r="AB46" s="188"/>
      <c r="AC46" s="188"/>
      <c r="AD46" s="188"/>
      <c r="AE46" s="199"/>
      <c r="AF46" s="199"/>
      <c r="AL46" s="181" t="s">
        <v>97</v>
      </c>
      <c r="AN46" s="181" t="s">
        <v>98</v>
      </c>
    </row>
    <row r="47" spans="2:45">
      <c r="B47" s="203"/>
      <c r="C47" s="183" t="s">
        <v>41</v>
      </c>
      <c r="D47" s="184"/>
      <c r="E47" s="184"/>
      <c r="F47" s="193"/>
      <c r="G47" s="193"/>
      <c r="H47" s="193"/>
      <c r="I47" s="193"/>
      <c r="J47" s="193"/>
      <c r="K47" s="193"/>
      <c r="L47" s="193"/>
      <c r="M47" s="193"/>
      <c r="N47" s="185"/>
      <c r="O47" s="185"/>
      <c r="P47" s="185"/>
      <c r="Q47" s="185"/>
      <c r="R47" s="185"/>
      <c r="S47" s="193"/>
      <c r="T47" s="193"/>
      <c r="U47" s="193"/>
      <c r="V47" s="186"/>
      <c r="W47" s="187"/>
      <c r="X47" s="188"/>
      <c r="Y47" s="188"/>
      <c r="Z47" s="199"/>
      <c r="AA47" s="199"/>
      <c r="AB47" s="188"/>
      <c r="AC47" s="188"/>
      <c r="AD47" s="188"/>
      <c r="AE47" s="199"/>
      <c r="AF47" s="199"/>
      <c r="AJ47" s="181" t="s">
        <v>81</v>
      </c>
      <c r="AL47" s="181">
        <f>$Y$23/15</f>
        <v>1.4</v>
      </c>
      <c r="AN47" s="181">
        <f>$AD$23/40</f>
        <v>0.15</v>
      </c>
    </row>
    <row r="48" spans="2:45">
      <c r="B48" s="203"/>
      <c r="C48" s="183" t="s">
        <v>42</v>
      </c>
      <c r="D48" s="184"/>
      <c r="E48" s="184"/>
      <c r="F48" s="193"/>
      <c r="G48" s="193"/>
      <c r="H48" s="193"/>
      <c r="I48" s="193"/>
      <c r="J48" s="193"/>
      <c r="K48" s="193"/>
      <c r="L48" s="193"/>
      <c r="M48" s="193"/>
      <c r="N48" s="185"/>
      <c r="O48" s="185"/>
      <c r="P48" s="185"/>
      <c r="Q48" s="185"/>
      <c r="R48" s="185"/>
      <c r="S48" s="193"/>
      <c r="T48" s="193"/>
      <c r="U48" s="193"/>
      <c r="V48" s="186"/>
      <c r="W48" s="187"/>
      <c r="X48" s="188"/>
      <c r="Y48" s="188"/>
      <c r="Z48" s="199"/>
      <c r="AA48" s="199"/>
      <c r="AB48" s="188"/>
      <c r="AC48" s="188"/>
      <c r="AD48" s="188"/>
      <c r="AE48" s="199"/>
      <c r="AF48" s="199"/>
      <c r="AJ48" s="181" t="s">
        <v>71</v>
      </c>
      <c r="AL48" s="181">
        <f t="shared" ref="AL48" si="1">$Y$28/18</f>
        <v>1.8333333333333333</v>
      </c>
      <c r="AN48" s="181">
        <f>$AD$28/48</f>
        <v>0.125</v>
      </c>
    </row>
    <row r="49" spans="2:40">
      <c r="B49" s="203"/>
      <c r="C49" s="183" t="s">
        <v>43</v>
      </c>
      <c r="D49" s="184"/>
      <c r="E49" s="184"/>
      <c r="F49" s="193"/>
      <c r="G49" s="193"/>
      <c r="H49" s="193"/>
      <c r="I49" s="193"/>
      <c r="J49" s="193"/>
      <c r="K49" s="193"/>
      <c r="L49" s="193"/>
      <c r="M49" s="193"/>
      <c r="N49" s="185"/>
      <c r="O49" s="185"/>
      <c r="P49" s="185"/>
      <c r="Q49" s="185"/>
      <c r="R49" s="185"/>
      <c r="S49" s="193"/>
      <c r="T49" s="193"/>
      <c r="U49" s="193"/>
      <c r="V49" s="186"/>
      <c r="W49" s="187"/>
      <c r="X49" s="188"/>
      <c r="Y49" s="188"/>
      <c r="Z49" s="199"/>
      <c r="AA49" s="199"/>
      <c r="AB49" s="188"/>
      <c r="AC49" s="188"/>
      <c r="AD49" s="188"/>
      <c r="AE49" s="199"/>
      <c r="AF49" s="199"/>
      <c r="AJ49" s="181" t="s">
        <v>106</v>
      </c>
      <c r="AL49" s="181">
        <f t="shared" ref="AL49" si="2">$Y$32/6</f>
        <v>3</v>
      </c>
      <c r="AN49" s="181">
        <f>$AD$32/16</f>
        <v>2.125</v>
      </c>
    </row>
    <row r="50" spans="2:40">
      <c r="B50" s="203"/>
      <c r="C50" s="227" t="s">
        <v>44</v>
      </c>
      <c r="D50" s="184"/>
      <c r="E50" s="184"/>
      <c r="F50" s="193"/>
      <c r="G50" s="193"/>
      <c r="H50" s="193"/>
      <c r="I50" s="193"/>
      <c r="J50" s="193"/>
      <c r="K50" s="193"/>
      <c r="L50" s="193"/>
      <c r="M50" s="193"/>
      <c r="N50" s="185"/>
      <c r="O50" s="185"/>
      <c r="P50" s="185"/>
      <c r="Q50" s="185"/>
      <c r="R50" s="185"/>
      <c r="S50" s="193"/>
      <c r="T50" s="193"/>
      <c r="U50" s="193"/>
      <c r="V50" s="186"/>
      <c r="W50" s="187"/>
      <c r="X50" s="188"/>
      <c r="Y50" s="188"/>
      <c r="Z50" s="199"/>
      <c r="AA50" s="199"/>
      <c r="AB50" s="188"/>
      <c r="AC50" s="188"/>
      <c r="AD50" s="188"/>
      <c r="AE50" s="199"/>
      <c r="AF50" s="199"/>
      <c r="AJ50" s="181" t="s">
        <v>101</v>
      </c>
      <c r="AL50" s="181">
        <f t="shared" ref="AL50" si="3">$Y$36/9</f>
        <v>1.1111111111111112</v>
      </c>
      <c r="AN50" s="181">
        <f>$AD$36/24</f>
        <v>0.79166666666666663</v>
      </c>
    </row>
    <row r="51" spans="2:40">
      <c r="B51" s="203"/>
      <c r="C51" s="183" t="s">
        <v>45</v>
      </c>
      <c r="D51" s="184"/>
      <c r="E51" s="184"/>
      <c r="F51" s="193"/>
      <c r="G51" s="193"/>
      <c r="H51" s="193"/>
      <c r="I51" s="193"/>
      <c r="J51" s="193"/>
      <c r="K51" s="193"/>
      <c r="L51" s="193"/>
      <c r="M51" s="193"/>
      <c r="N51" s="185"/>
      <c r="O51" s="185"/>
      <c r="P51" s="185"/>
      <c r="Q51" s="185"/>
      <c r="R51" s="185"/>
      <c r="S51" s="193"/>
      <c r="T51" s="193"/>
      <c r="U51" s="193"/>
      <c r="V51" s="186"/>
      <c r="W51" s="187"/>
      <c r="X51" s="188"/>
      <c r="Y51" s="188"/>
      <c r="Z51" s="199"/>
      <c r="AA51" s="199"/>
      <c r="AB51" s="188"/>
      <c r="AC51" s="188"/>
      <c r="AD51" s="188"/>
      <c r="AE51" s="199"/>
      <c r="AF51" s="199"/>
      <c r="AJ51" s="181" t="s">
        <v>73</v>
      </c>
      <c r="AL51" s="181">
        <f t="shared" ref="AL51" si="4">$Y$39/3</f>
        <v>0.33333333333333331</v>
      </c>
      <c r="AN51" s="181">
        <f>$AD$39/8</f>
        <v>0.375</v>
      </c>
    </row>
    <row r="52" spans="2:40">
      <c r="B52" s="203"/>
      <c r="C52" s="183" t="s">
        <v>46</v>
      </c>
      <c r="D52" s="184"/>
      <c r="E52" s="184"/>
      <c r="F52" s="193"/>
      <c r="G52" s="193"/>
      <c r="H52" s="193"/>
      <c r="I52" s="193"/>
      <c r="J52" s="193"/>
      <c r="K52" s="193"/>
      <c r="L52" s="193"/>
      <c r="M52" s="193"/>
      <c r="N52" s="185"/>
      <c r="O52" s="185"/>
      <c r="P52" s="185"/>
      <c r="Q52" s="185"/>
      <c r="R52" s="185"/>
      <c r="S52" s="193"/>
      <c r="T52" s="193"/>
      <c r="U52" s="193"/>
      <c r="V52" s="186"/>
      <c r="W52" s="187"/>
      <c r="X52" s="188"/>
      <c r="Y52" s="188"/>
      <c r="Z52" s="199"/>
      <c r="AA52" s="199"/>
      <c r="AB52" s="188"/>
      <c r="AC52" s="188"/>
      <c r="AD52" s="188"/>
      <c r="AE52" s="199"/>
      <c r="AF52" s="199"/>
      <c r="AJ52" s="181" t="s">
        <v>78</v>
      </c>
      <c r="AL52" s="181">
        <f t="shared" ref="AL52" si="5">$Y$41/42</f>
        <v>0.38095238095238093</v>
      </c>
      <c r="AN52" s="181">
        <f>$AD$41/112</f>
        <v>0.26785714285714285</v>
      </c>
    </row>
    <row r="53" spans="2:40">
      <c r="B53" s="203"/>
      <c r="C53" s="183" t="s">
        <v>47</v>
      </c>
      <c r="D53" s="184"/>
      <c r="E53" s="184"/>
      <c r="F53" s="193"/>
      <c r="G53" s="193"/>
      <c r="H53" s="193"/>
      <c r="I53" s="193"/>
      <c r="J53" s="193"/>
      <c r="K53" s="193"/>
      <c r="L53" s="193"/>
      <c r="M53" s="193"/>
      <c r="N53" s="185"/>
      <c r="O53" s="185"/>
      <c r="P53" s="185"/>
      <c r="Q53" s="185"/>
      <c r="R53" s="185"/>
      <c r="S53" s="193"/>
      <c r="T53" s="193"/>
      <c r="U53" s="193"/>
      <c r="V53" s="186"/>
      <c r="W53" s="187"/>
      <c r="X53" s="188"/>
      <c r="Y53" s="188"/>
      <c r="Z53" s="199"/>
      <c r="AA53" s="199"/>
      <c r="AB53" s="188"/>
      <c r="AC53" s="188"/>
      <c r="AD53" s="188"/>
      <c r="AE53" s="199"/>
      <c r="AF53" s="199"/>
      <c r="AJ53" s="181" t="s">
        <v>75</v>
      </c>
      <c r="AL53" s="181">
        <f t="shared" ref="AL53" si="6">$Y$62/24</f>
        <v>4.1666666666666664E-2</v>
      </c>
      <c r="AN53" s="181">
        <f>$AD$62/64</f>
        <v>3.125E-2</v>
      </c>
    </row>
    <row r="54" spans="2:40">
      <c r="B54" s="203"/>
      <c r="C54" s="183" t="s">
        <v>48</v>
      </c>
      <c r="D54" s="184"/>
      <c r="E54" s="184"/>
      <c r="F54" s="193"/>
      <c r="G54" s="193"/>
      <c r="H54" s="193"/>
      <c r="I54" s="193"/>
      <c r="J54" s="193"/>
      <c r="K54" s="193"/>
      <c r="L54" s="193"/>
      <c r="M54" s="193"/>
      <c r="N54" s="185"/>
      <c r="O54" s="185"/>
      <c r="P54" s="185"/>
      <c r="Q54" s="185"/>
      <c r="R54" s="185"/>
      <c r="S54" s="193"/>
      <c r="T54" s="193"/>
      <c r="U54" s="193"/>
      <c r="V54" s="186"/>
      <c r="W54" s="190"/>
      <c r="X54" s="191"/>
      <c r="Y54" s="191"/>
      <c r="Z54" s="201"/>
      <c r="AA54" s="201"/>
      <c r="AB54" s="191"/>
      <c r="AC54" s="191"/>
      <c r="AD54" s="191"/>
      <c r="AE54" s="201"/>
      <c r="AF54" s="201"/>
    </row>
    <row r="55" spans="2:40" ht="34.799999999999997">
      <c r="B55" s="214" t="s">
        <v>74</v>
      </c>
      <c r="C55" s="183" t="s">
        <v>49</v>
      </c>
      <c r="D55" s="184"/>
      <c r="E55" s="184"/>
      <c r="F55" s="184"/>
      <c r="G55" s="184"/>
      <c r="H55" s="184"/>
      <c r="I55" s="184"/>
      <c r="J55" s="184"/>
      <c r="K55" s="184"/>
      <c r="L55" s="184"/>
      <c r="M55" s="184"/>
      <c r="N55" s="185"/>
      <c r="O55" s="185"/>
      <c r="P55" s="185"/>
      <c r="Q55" s="185"/>
      <c r="R55" s="185"/>
      <c r="S55" s="184"/>
      <c r="T55" s="184"/>
      <c r="U55" s="184"/>
      <c r="V55" s="186"/>
      <c r="W55" s="215" t="s">
        <v>102</v>
      </c>
      <c r="X55" s="215" t="s">
        <v>102</v>
      </c>
      <c r="Y55" s="215" t="s">
        <v>102</v>
      </c>
      <c r="Z55" s="215" t="s">
        <v>102</v>
      </c>
      <c r="AA55" s="215" t="s">
        <v>102</v>
      </c>
      <c r="AB55" s="215" t="s">
        <v>102</v>
      </c>
      <c r="AC55" s="215" t="s">
        <v>102</v>
      </c>
      <c r="AD55" s="215" t="s">
        <v>102</v>
      </c>
      <c r="AE55" s="215" t="s">
        <v>102</v>
      </c>
      <c r="AF55" s="215" t="s">
        <v>102</v>
      </c>
    </row>
    <row r="56" spans="2:40">
      <c r="B56" s="203" t="s">
        <v>76</v>
      </c>
      <c r="C56" s="183" t="s">
        <v>50</v>
      </c>
      <c r="D56" s="184"/>
      <c r="E56" s="184"/>
      <c r="F56" s="184"/>
      <c r="G56" s="184"/>
      <c r="H56" s="184"/>
      <c r="I56" s="184"/>
      <c r="J56" s="184"/>
      <c r="K56" s="184"/>
      <c r="L56" s="184"/>
      <c r="M56" s="184"/>
      <c r="N56" s="185"/>
      <c r="O56" s="185"/>
      <c r="P56" s="185"/>
      <c r="Q56" s="185"/>
      <c r="R56" s="185"/>
      <c r="S56" s="184"/>
      <c r="T56" s="184"/>
      <c r="U56" s="184"/>
      <c r="V56" s="186"/>
      <c r="W56" s="194" t="s">
        <v>102</v>
      </c>
      <c r="X56" s="195" t="s">
        <v>102</v>
      </c>
      <c r="Y56" s="195" t="s">
        <v>102</v>
      </c>
      <c r="Z56" s="195" t="s">
        <v>102</v>
      </c>
      <c r="AA56" s="195" t="s">
        <v>102</v>
      </c>
      <c r="AB56" s="195" t="s">
        <v>102</v>
      </c>
      <c r="AC56" s="195" t="s">
        <v>102</v>
      </c>
      <c r="AD56" s="195" t="s">
        <v>102</v>
      </c>
      <c r="AE56" s="195" t="s">
        <v>102</v>
      </c>
      <c r="AF56" s="195" t="s">
        <v>102</v>
      </c>
    </row>
    <row r="57" spans="2:40">
      <c r="B57" s="203"/>
      <c r="C57" s="183" t="s">
        <v>51</v>
      </c>
      <c r="D57" s="184"/>
      <c r="E57" s="184"/>
      <c r="F57" s="184"/>
      <c r="G57" s="184"/>
      <c r="H57" s="184"/>
      <c r="I57" s="184"/>
      <c r="J57" s="184"/>
      <c r="K57" s="184"/>
      <c r="L57" s="184"/>
      <c r="M57" s="184"/>
      <c r="N57" s="185"/>
      <c r="O57" s="185"/>
      <c r="P57" s="185"/>
      <c r="Q57" s="185"/>
      <c r="R57" s="185"/>
      <c r="S57" s="184"/>
      <c r="T57" s="184"/>
      <c r="U57" s="184"/>
      <c r="V57" s="186"/>
      <c r="W57" s="187"/>
      <c r="X57" s="188"/>
      <c r="Y57" s="188"/>
      <c r="Z57" s="188"/>
      <c r="AA57" s="188"/>
      <c r="AB57" s="188"/>
      <c r="AC57" s="188"/>
      <c r="AD57" s="188"/>
      <c r="AE57" s="188"/>
      <c r="AF57" s="188"/>
    </row>
    <row r="58" spans="2:40">
      <c r="B58" s="203"/>
      <c r="C58" s="183" t="s">
        <v>52</v>
      </c>
      <c r="D58" s="184"/>
      <c r="E58" s="184"/>
      <c r="F58" s="184"/>
      <c r="G58" s="184"/>
      <c r="H58" s="184"/>
      <c r="I58" s="184"/>
      <c r="J58" s="184"/>
      <c r="K58" s="184"/>
      <c r="L58" s="184"/>
      <c r="M58" s="184"/>
      <c r="N58" s="185"/>
      <c r="O58" s="185"/>
      <c r="P58" s="185"/>
      <c r="Q58" s="185"/>
      <c r="R58" s="185"/>
      <c r="S58" s="184"/>
      <c r="T58" s="184"/>
      <c r="U58" s="184"/>
      <c r="V58" s="186"/>
      <c r="W58" s="187"/>
      <c r="X58" s="188"/>
      <c r="Y58" s="188"/>
      <c r="Z58" s="188"/>
      <c r="AA58" s="188"/>
      <c r="AB58" s="188"/>
      <c r="AC58" s="188"/>
      <c r="AD58" s="188"/>
      <c r="AE58" s="188"/>
      <c r="AF58" s="188"/>
    </row>
    <row r="59" spans="2:40">
      <c r="B59" s="203"/>
      <c r="C59" s="183" t="s">
        <v>53</v>
      </c>
      <c r="D59" s="184"/>
      <c r="E59" s="184"/>
      <c r="F59" s="184"/>
      <c r="G59" s="184"/>
      <c r="H59" s="184"/>
      <c r="I59" s="184"/>
      <c r="J59" s="184"/>
      <c r="K59" s="184"/>
      <c r="L59" s="184"/>
      <c r="M59" s="184"/>
      <c r="N59" s="185"/>
      <c r="O59" s="185"/>
      <c r="P59" s="185"/>
      <c r="Q59" s="185"/>
      <c r="R59" s="185"/>
      <c r="S59" s="184"/>
      <c r="T59" s="184"/>
      <c r="U59" s="184"/>
      <c r="V59" s="186"/>
      <c r="W59" s="187"/>
      <c r="X59" s="188"/>
      <c r="Y59" s="188"/>
      <c r="Z59" s="188"/>
      <c r="AA59" s="188"/>
      <c r="AB59" s="188"/>
      <c r="AC59" s="188"/>
      <c r="AD59" s="188"/>
      <c r="AE59" s="188"/>
      <c r="AF59" s="188"/>
    </row>
    <row r="60" spans="2:40">
      <c r="B60" s="203"/>
      <c r="C60" s="183" t="s">
        <v>54</v>
      </c>
      <c r="D60" s="184"/>
      <c r="E60" s="184"/>
      <c r="F60" s="184"/>
      <c r="G60" s="184"/>
      <c r="H60" s="184"/>
      <c r="I60" s="184"/>
      <c r="J60" s="184"/>
      <c r="K60" s="184"/>
      <c r="L60" s="184"/>
      <c r="M60" s="184"/>
      <c r="N60" s="185"/>
      <c r="O60" s="185"/>
      <c r="P60" s="185"/>
      <c r="Q60" s="185"/>
      <c r="R60" s="185"/>
      <c r="S60" s="184"/>
      <c r="T60" s="184"/>
      <c r="U60" s="184"/>
      <c r="V60" s="186"/>
      <c r="W60" s="187"/>
      <c r="X60" s="188"/>
      <c r="Y60" s="188"/>
      <c r="Z60" s="188"/>
      <c r="AA60" s="188"/>
      <c r="AB60" s="188"/>
      <c r="AC60" s="188"/>
      <c r="AD60" s="188"/>
      <c r="AE60" s="188"/>
      <c r="AF60" s="188"/>
    </row>
    <row r="61" spans="2:40">
      <c r="B61" s="203"/>
      <c r="C61" s="183" t="s">
        <v>55</v>
      </c>
      <c r="D61" s="184"/>
      <c r="E61" s="184"/>
      <c r="F61" s="184"/>
      <c r="G61" s="184"/>
      <c r="H61" s="184"/>
      <c r="I61" s="184"/>
      <c r="J61" s="184"/>
      <c r="K61" s="184"/>
      <c r="L61" s="184"/>
      <c r="M61" s="184"/>
      <c r="N61" s="185"/>
      <c r="O61" s="185"/>
      <c r="P61" s="185"/>
      <c r="Q61" s="185"/>
      <c r="R61" s="185"/>
      <c r="S61" s="184"/>
      <c r="T61" s="184"/>
      <c r="U61" s="184"/>
      <c r="V61" s="186"/>
      <c r="W61" s="190"/>
      <c r="X61" s="191"/>
      <c r="Y61" s="191"/>
      <c r="Z61" s="191"/>
      <c r="AA61" s="191"/>
      <c r="AB61" s="191"/>
      <c r="AC61" s="191"/>
      <c r="AD61" s="191"/>
      <c r="AE61" s="191"/>
      <c r="AF61" s="191"/>
    </row>
    <row r="62" spans="2:40">
      <c r="B62" s="203" t="s">
        <v>75</v>
      </c>
      <c r="C62" s="183" t="s">
        <v>65</v>
      </c>
      <c r="D62" s="184"/>
      <c r="E62" s="184"/>
      <c r="F62" s="193"/>
      <c r="G62" s="193"/>
      <c r="H62" s="193"/>
      <c r="I62" s="193"/>
      <c r="J62" s="193"/>
      <c r="K62" s="193"/>
      <c r="L62" s="193"/>
      <c r="M62" s="193"/>
      <c r="N62" s="185"/>
      <c r="O62" s="185"/>
      <c r="P62" s="185"/>
      <c r="Q62" s="185"/>
      <c r="R62" s="185"/>
      <c r="S62" s="193"/>
      <c r="T62" s="193"/>
      <c r="U62" s="193"/>
      <c r="V62" s="186"/>
      <c r="W62" s="194">
        <f>COUNT(F62:H69)</f>
        <v>0</v>
      </c>
      <c r="X62" s="195">
        <f>SUM(F62:H69)</f>
        <v>0</v>
      </c>
      <c r="Y62" s="196">
        <f>AV19</f>
        <v>1</v>
      </c>
      <c r="Z62" s="197">
        <f>X62/Y62</f>
        <v>0</v>
      </c>
      <c r="AA62" s="197">
        <f>AW19/AI21</f>
        <v>7.083333333333333E-3</v>
      </c>
      <c r="AB62" s="195">
        <f>COUNT(I62:M69,S62:U69)</f>
        <v>0</v>
      </c>
      <c r="AC62" s="195">
        <f>SUM(I62:M69,S62:U69)</f>
        <v>0</v>
      </c>
      <c r="AD62" s="196">
        <f>AV20</f>
        <v>2</v>
      </c>
      <c r="AE62" s="197">
        <f>AC62/AD62</f>
        <v>0</v>
      </c>
      <c r="AF62" s="197">
        <f>AW20/AI21</f>
        <v>5.8333333333333336E-3</v>
      </c>
    </row>
    <row r="63" spans="2:40">
      <c r="B63" s="203"/>
      <c r="C63" s="183" t="s">
        <v>66</v>
      </c>
      <c r="D63" s="184"/>
      <c r="E63" s="184"/>
      <c r="F63" s="193"/>
      <c r="G63" s="193"/>
      <c r="H63" s="193"/>
      <c r="I63" s="193"/>
      <c r="J63" s="193"/>
      <c r="K63" s="193"/>
      <c r="L63" s="193"/>
      <c r="M63" s="193"/>
      <c r="N63" s="185"/>
      <c r="O63" s="185"/>
      <c r="P63" s="185"/>
      <c r="Q63" s="185"/>
      <c r="R63" s="185"/>
      <c r="S63" s="193"/>
      <c r="T63" s="193"/>
      <c r="U63" s="193"/>
      <c r="V63" s="186"/>
      <c r="W63" s="187"/>
      <c r="X63" s="188"/>
      <c r="Y63" s="188"/>
      <c r="Z63" s="199"/>
      <c r="AA63" s="199"/>
      <c r="AB63" s="188"/>
      <c r="AC63" s="188"/>
      <c r="AD63" s="188"/>
      <c r="AE63" s="199"/>
      <c r="AF63" s="199"/>
    </row>
    <row r="64" spans="2:40">
      <c r="B64" s="203"/>
      <c r="C64" s="183" t="s">
        <v>79</v>
      </c>
      <c r="D64" s="184"/>
      <c r="E64" s="184"/>
      <c r="F64" s="193"/>
      <c r="G64" s="193"/>
      <c r="H64" s="193"/>
      <c r="I64" s="193"/>
      <c r="J64" s="193"/>
      <c r="K64" s="193"/>
      <c r="L64" s="193"/>
      <c r="M64" s="193"/>
      <c r="N64" s="185"/>
      <c r="O64" s="185"/>
      <c r="P64" s="185"/>
      <c r="Q64" s="185"/>
      <c r="R64" s="185"/>
      <c r="S64" s="193"/>
      <c r="T64" s="193"/>
      <c r="U64" s="193"/>
      <c r="V64" s="186"/>
      <c r="W64" s="187"/>
      <c r="X64" s="188"/>
      <c r="Y64" s="188"/>
      <c r="Z64" s="199"/>
      <c r="AA64" s="199"/>
      <c r="AB64" s="188"/>
      <c r="AC64" s="188"/>
      <c r="AD64" s="188"/>
      <c r="AE64" s="199"/>
      <c r="AF64" s="199"/>
    </row>
    <row r="65" spans="2:32">
      <c r="B65" s="203"/>
      <c r="C65" s="183" t="s">
        <v>80</v>
      </c>
      <c r="D65" s="184"/>
      <c r="E65" s="184"/>
      <c r="F65" s="193"/>
      <c r="G65" s="193"/>
      <c r="H65" s="193"/>
      <c r="I65" s="193"/>
      <c r="J65" s="193"/>
      <c r="K65" s="193"/>
      <c r="L65" s="193"/>
      <c r="M65" s="193"/>
      <c r="N65" s="185"/>
      <c r="O65" s="185"/>
      <c r="P65" s="185"/>
      <c r="Q65" s="185"/>
      <c r="R65" s="185"/>
      <c r="S65" s="193"/>
      <c r="T65" s="193"/>
      <c r="U65" s="193"/>
      <c r="V65" s="186"/>
      <c r="W65" s="187"/>
      <c r="X65" s="188"/>
      <c r="Y65" s="188"/>
      <c r="Z65" s="199"/>
      <c r="AA65" s="199"/>
      <c r="AB65" s="188"/>
      <c r="AC65" s="188"/>
      <c r="AD65" s="188"/>
      <c r="AE65" s="199"/>
      <c r="AF65" s="199"/>
    </row>
    <row r="66" spans="2:32">
      <c r="B66" s="203"/>
      <c r="C66" s="183" t="s">
        <v>67</v>
      </c>
      <c r="D66" s="184"/>
      <c r="E66" s="184"/>
      <c r="F66" s="193"/>
      <c r="G66" s="193"/>
      <c r="H66" s="193"/>
      <c r="I66" s="193"/>
      <c r="J66" s="193"/>
      <c r="K66" s="193"/>
      <c r="L66" s="193"/>
      <c r="M66" s="193"/>
      <c r="N66" s="185"/>
      <c r="O66" s="185"/>
      <c r="P66" s="185"/>
      <c r="Q66" s="185"/>
      <c r="R66" s="185"/>
      <c r="S66" s="193"/>
      <c r="T66" s="193"/>
      <c r="U66" s="193"/>
      <c r="V66" s="186"/>
      <c r="W66" s="187"/>
      <c r="X66" s="188"/>
      <c r="Y66" s="188"/>
      <c r="Z66" s="199"/>
      <c r="AA66" s="199"/>
      <c r="AB66" s="188"/>
      <c r="AC66" s="188"/>
      <c r="AD66" s="188"/>
      <c r="AE66" s="199"/>
      <c r="AF66" s="199"/>
    </row>
    <row r="67" spans="2:32">
      <c r="B67" s="203"/>
      <c r="C67" s="183" t="s">
        <v>68</v>
      </c>
      <c r="D67" s="184"/>
      <c r="E67" s="184"/>
      <c r="F67" s="193"/>
      <c r="G67" s="193"/>
      <c r="H67" s="193"/>
      <c r="I67" s="193"/>
      <c r="J67" s="193"/>
      <c r="K67" s="193"/>
      <c r="L67" s="193"/>
      <c r="M67" s="193"/>
      <c r="N67" s="185"/>
      <c r="O67" s="185"/>
      <c r="P67" s="185"/>
      <c r="Q67" s="185"/>
      <c r="R67" s="185"/>
      <c r="S67" s="193"/>
      <c r="T67" s="193"/>
      <c r="U67" s="193"/>
      <c r="V67" s="186"/>
      <c r="W67" s="187"/>
      <c r="X67" s="188"/>
      <c r="Y67" s="188"/>
      <c r="Z67" s="199"/>
      <c r="AA67" s="199"/>
      <c r="AB67" s="188"/>
      <c r="AC67" s="188"/>
      <c r="AD67" s="188"/>
      <c r="AE67" s="199"/>
      <c r="AF67" s="199"/>
    </row>
    <row r="68" spans="2:32">
      <c r="B68" s="203"/>
      <c r="C68" s="183" t="s">
        <v>69</v>
      </c>
      <c r="D68" s="184"/>
      <c r="E68" s="184"/>
      <c r="F68" s="193"/>
      <c r="G68" s="193"/>
      <c r="H68" s="193"/>
      <c r="I68" s="193"/>
      <c r="J68" s="193"/>
      <c r="K68" s="193"/>
      <c r="L68" s="193"/>
      <c r="M68" s="193"/>
      <c r="N68" s="185"/>
      <c r="O68" s="185"/>
      <c r="P68" s="185"/>
      <c r="Q68" s="185"/>
      <c r="R68" s="185"/>
      <c r="S68" s="193"/>
      <c r="T68" s="193"/>
      <c r="U68" s="193"/>
      <c r="V68" s="186"/>
      <c r="W68" s="187"/>
      <c r="X68" s="188"/>
      <c r="Y68" s="188"/>
      <c r="Z68" s="199"/>
      <c r="AA68" s="199"/>
      <c r="AB68" s="188"/>
      <c r="AC68" s="188"/>
      <c r="AD68" s="188"/>
      <c r="AE68" s="199"/>
      <c r="AF68" s="199"/>
    </row>
    <row r="69" spans="2:32">
      <c r="B69" s="203"/>
      <c r="C69" s="183" t="s">
        <v>70</v>
      </c>
      <c r="D69" s="184"/>
      <c r="E69" s="184"/>
      <c r="F69" s="193"/>
      <c r="G69" s="193"/>
      <c r="H69" s="193"/>
      <c r="I69" s="193"/>
      <c r="J69" s="193"/>
      <c r="K69" s="193"/>
      <c r="L69" s="193"/>
      <c r="M69" s="193"/>
      <c r="N69" s="185"/>
      <c r="O69" s="185"/>
      <c r="P69" s="185"/>
      <c r="Q69" s="185"/>
      <c r="R69" s="185"/>
      <c r="S69" s="193"/>
      <c r="T69" s="193"/>
      <c r="U69" s="193"/>
      <c r="V69" s="186"/>
      <c r="W69" s="190"/>
      <c r="X69" s="191"/>
      <c r="Y69" s="191"/>
      <c r="Z69" s="201"/>
      <c r="AA69" s="201"/>
      <c r="AB69" s="191"/>
      <c r="AC69" s="191"/>
      <c r="AD69" s="191"/>
      <c r="AE69" s="201"/>
      <c r="AF69" s="201"/>
    </row>
    <row r="70" spans="2:32" ht="30" thickBot="1">
      <c r="B70" s="228" t="s">
        <v>77</v>
      </c>
      <c r="C70" s="229" t="s">
        <v>27</v>
      </c>
      <c r="D70" s="230"/>
      <c r="E70" s="230"/>
      <c r="F70" s="230"/>
      <c r="G70" s="230"/>
      <c r="H70" s="230"/>
      <c r="I70" s="230"/>
      <c r="J70" s="230"/>
      <c r="K70" s="230"/>
      <c r="L70" s="230"/>
      <c r="M70" s="230"/>
      <c r="N70" s="230"/>
      <c r="O70" s="230"/>
      <c r="P70" s="230"/>
      <c r="Q70" s="231"/>
      <c r="R70" s="230"/>
      <c r="S70" s="230"/>
      <c r="T70" s="230"/>
      <c r="U70" s="230"/>
      <c r="V70" s="232"/>
      <c r="W70" s="233" t="s">
        <v>102</v>
      </c>
      <c r="X70" s="233" t="s">
        <v>102</v>
      </c>
      <c r="Y70" s="233" t="s">
        <v>102</v>
      </c>
      <c r="Z70" s="233" t="s">
        <v>102</v>
      </c>
      <c r="AA70" s="233" t="s">
        <v>102</v>
      </c>
      <c r="AB70" s="233" t="s">
        <v>102</v>
      </c>
      <c r="AC70" s="233" t="s">
        <v>102</v>
      </c>
      <c r="AD70" s="233" t="s">
        <v>102</v>
      </c>
      <c r="AE70" s="233" t="s">
        <v>102</v>
      </c>
      <c r="AF70" s="233" t="s">
        <v>102</v>
      </c>
    </row>
    <row r="71" spans="2:32" ht="13.2" hidden="1" customHeight="1">
      <c r="C71" s="234" t="s">
        <v>32</v>
      </c>
      <c r="D71" s="235">
        <f>SUM(D17:D70)</f>
        <v>0</v>
      </c>
      <c r="E71" s="235">
        <f t="shared" ref="E71:V71" si="7">SUM(E17:E70)</f>
        <v>0</v>
      </c>
      <c r="F71" s="235">
        <f t="shared" si="7"/>
        <v>0</v>
      </c>
      <c r="G71" s="235">
        <f t="shared" si="7"/>
        <v>0</v>
      </c>
      <c r="H71" s="235">
        <f t="shared" si="7"/>
        <v>0</v>
      </c>
      <c r="I71" s="235">
        <f t="shared" si="7"/>
        <v>0</v>
      </c>
      <c r="J71" s="235">
        <f t="shared" si="7"/>
        <v>0</v>
      </c>
      <c r="K71" s="235">
        <f t="shared" si="7"/>
        <v>0</v>
      </c>
      <c r="L71" s="235">
        <f t="shared" si="7"/>
        <v>0</v>
      </c>
      <c r="M71" s="235">
        <f t="shared" si="7"/>
        <v>0</v>
      </c>
      <c r="N71" s="235">
        <f t="shared" si="7"/>
        <v>0</v>
      </c>
      <c r="O71" s="235">
        <f t="shared" si="7"/>
        <v>0</v>
      </c>
      <c r="P71" s="235">
        <f t="shared" si="7"/>
        <v>0</v>
      </c>
      <c r="Q71" s="235">
        <f t="shared" si="7"/>
        <v>0</v>
      </c>
      <c r="R71" s="235">
        <f t="shared" si="7"/>
        <v>0</v>
      </c>
      <c r="S71" s="235">
        <f t="shared" si="7"/>
        <v>0</v>
      </c>
      <c r="T71" s="235">
        <f t="shared" si="7"/>
        <v>0</v>
      </c>
      <c r="U71" s="235">
        <f t="shared" si="7"/>
        <v>0</v>
      </c>
      <c r="V71" s="236">
        <f t="shared" si="7"/>
        <v>0</v>
      </c>
      <c r="W71" s="237"/>
      <c r="X71" s="237"/>
      <c r="Y71" s="237"/>
      <c r="Z71" s="237"/>
      <c r="AA71" s="237"/>
      <c r="AB71" s="237"/>
      <c r="AC71" s="237"/>
      <c r="AD71" s="237"/>
      <c r="AE71" s="237"/>
      <c r="AF71" s="237"/>
    </row>
    <row r="72" spans="2:32" ht="13.2" hidden="1" customHeight="1">
      <c r="C72" s="238" t="s">
        <v>64</v>
      </c>
      <c r="D72" s="239">
        <v>53</v>
      </c>
      <c r="E72" s="239">
        <v>53</v>
      </c>
      <c r="F72" s="239">
        <v>53</v>
      </c>
      <c r="G72" s="239">
        <v>53</v>
      </c>
      <c r="H72" s="239">
        <v>53</v>
      </c>
      <c r="I72" s="239">
        <v>47</v>
      </c>
      <c r="J72" s="239">
        <v>47</v>
      </c>
      <c r="K72" s="239">
        <v>47</v>
      </c>
      <c r="L72" s="239">
        <v>47</v>
      </c>
      <c r="M72" s="239">
        <v>47</v>
      </c>
      <c r="N72" s="239">
        <v>1</v>
      </c>
      <c r="O72" s="239">
        <v>1</v>
      </c>
      <c r="P72" s="239">
        <v>1</v>
      </c>
      <c r="Q72" s="239">
        <v>2</v>
      </c>
      <c r="R72" s="239">
        <v>1</v>
      </c>
      <c r="S72" s="239">
        <v>53</v>
      </c>
      <c r="T72" s="239">
        <v>53</v>
      </c>
      <c r="U72" s="239">
        <v>53</v>
      </c>
      <c r="V72" s="240">
        <v>53</v>
      </c>
    </row>
    <row r="73" spans="2:32" ht="13.8" hidden="1" customHeight="1" thickBot="1">
      <c r="C73" s="241" t="s">
        <v>63</v>
      </c>
      <c r="D73" s="242">
        <f>D71/D72</f>
        <v>0</v>
      </c>
      <c r="E73" s="242">
        <f t="shared" ref="E73:V73" si="8">E71/E72</f>
        <v>0</v>
      </c>
      <c r="F73" s="242">
        <f t="shared" si="8"/>
        <v>0</v>
      </c>
      <c r="G73" s="242">
        <f t="shared" si="8"/>
        <v>0</v>
      </c>
      <c r="H73" s="242">
        <f t="shared" si="8"/>
        <v>0</v>
      </c>
      <c r="I73" s="242">
        <f t="shared" si="8"/>
        <v>0</v>
      </c>
      <c r="J73" s="242">
        <f t="shared" si="8"/>
        <v>0</v>
      </c>
      <c r="K73" s="242">
        <f t="shared" si="8"/>
        <v>0</v>
      </c>
      <c r="L73" s="242">
        <f t="shared" si="8"/>
        <v>0</v>
      </c>
      <c r="M73" s="242">
        <f t="shared" si="8"/>
        <v>0</v>
      </c>
      <c r="N73" s="242">
        <f t="shared" si="8"/>
        <v>0</v>
      </c>
      <c r="O73" s="242">
        <f t="shared" si="8"/>
        <v>0</v>
      </c>
      <c r="P73" s="242">
        <f t="shared" si="8"/>
        <v>0</v>
      </c>
      <c r="Q73" s="242">
        <f t="shared" si="8"/>
        <v>0</v>
      </c>
      <c r="R73" s="242">
        <f t="shared" si="8"/>
        <v>0</v>
      </c>
      <c r="S73" s="242">
        <f t="shared" si="8"/>
        <v>0</v>
      </c>
      <c r="T73" s="242">
        <f t="shared" si="8"/>
        <v>0</v>
      </c>
      <c r="U73" s="242">
        <f t="shared" si="8"/>
        <v>0</v>
      </c>
      <c r="V73" s="243">
        <f t="shared" si="8"/>
        <v>0</v>
      </c>
    </row>
    <row r="74" spans="2:32" ht="13.2" hidden="1" customHeight="1">
      <c r="B74" s="244"/>
      <c r="C74" s="245" t="s">
        <v>34</v>
      </c>
      <c r="D74" s="246">
        <v>718</v>
      </c>
      <c r="E74" s="247"/>
      <c r="F74" s="248"/>
      <c r="G74" s="248"/>
      <c r="H74" s="248"/>
      <c r="I74" s="248"/>
      <c r="J74" s="248"/>
      <c r="K74" s="248"/>
      <c r="L74" s="248"/>
      <c r="M74" s="248"/>
      <c r="N74" s="248"/>
      <c r="O74" s="248"/>
      <c r="P74" s="248"/>
      <c r="Q74" s="248"/>
      <c r="R74" s="248"/>
      <c r="S74" s="248"/>
      <c r="T74" s="248"/>
      <c r="U74" s="248"/>
      <c r="V74" s="248"/>
    </row>
    <row r="75" spans="2:32" ht="13.8" thickBot="1">
      <c r="E75" s="248"/>
      <c r="F75" s="169"/>
      <c r="G75" s="169"/>
      <c r="H75" s="169"/>
      <c r="I75" s="169"/>
      <c r="J75" s="169"/>
      <c r="K75" s="169"/>
      <c r="L75" s="169"/>
      <c r="M75" s="169"/>
      <c r="N75" s="169"/>
      <c r="O75" s="169"/>
      <c r="P75" s="169"/>
      <c r="Q75" s="169"/>
      <c r="R75" s="169"/>
      <c r="S75" s="169"/>
      <c r="T75" s="169"/>
      <c r="U75" s="169"/>
      <c r="V75" s="169"/>
    </row>
    <row r="76" spans="2:32" ht="18" thickBot="1">
      <c r="C76" s="249" t="s">
        <v>33</v>
      </c>
      <c r="D76" s="32">
        <f>'Calculation - Resi'!D76</f>
        <v>0</v>
      </c>
      <c r="E76" s="169"/>
      <c r="F76" s="169"/>
      <c r="G76" s="169"/>
      <c r="H76" s="169"/>
      <c r="I76" s="169"/>
      <c r="J76" s="169"/>
      <c r="K76" s="169"/>
      <c r="L76" s="169"/>
      <c r="M76" s="169"/>
      <c r="N76" s="169"/>
      <c r="O76" s="169"/>
      <c r="P76" s="169"/>
      <c r="Q76" s="169"/>
      <c r="R76" s="169"/>
      <c r="S76" s="169"/>
      <c r="T76" s="169"/>
      <c r="U76" s="169"/>
      <c r="V76" s="169"/>
    </row>
    <row r="77" spans="2:32" ht="13.8" thickBot="1">
      <c r="E77" s="169"/>
      <c r="F77" s="169"/>
      <c r="G77" s="169"/>
      <c r="H77" s="169"/>
      <c r="I77" s="169"/>
      <c r="J77" s="169"/>
      <c r="K77" s="169"/>
      <c r="L77" s="169"/>
      <c r="M77" s="169"/>
      <c r="N77" s="169"/>
      <c r="O77" s="169"/>
      <c r="P77" s="169"/>
      <c r="Q77" s="169"/>
      <c r="R77" s="169"/>
      <c r="S77" s="169"/>
      <c r="T77" s="169"/>
      <c r="U77" s="169"/>
      <c r="V77" s="169"/>
    </row>
    <row r="78" spans="2:32" ht="13.8">
      <c r="C78" s="250" t="s">
        <v>110</v>
      </c>
      <c r="D78" s="251"/>
      <c r="E78" s="251"/>
      <c r="F78" s="251"/>
      <c r="G78" s="251"/>
      <c r="H78" s="251"/>
      <c r="I78" s="251"/>
      <c r="J78" s="251"/>
      <c r="K78" s="251"/>
      <c r="L78" s="252"/>
      <c r="M78" s="169"/>
      <c r="N78" s="169"/>
      <c r="O78" s="169"/>
      <c r="P78" s="169"/>
      <c r="Q78" s="169"/>
      <c r="R78" s="169"/>
      <c r="S78" s="169"/>
      <c r="T78" s="169"/>
      <c r="U78" s="169"/>
      <c r="V78" s="169"/>
    </row>
    <row r="79" spans="2:32">
      <c r="C79" s="253" t="s">
        <v>118</v>
      </c>
      <c r="D79" s="254"/>
      <c r="E79" s="254"/>
      <c r="F79" s="254"/>
      <c r="G79" s="254"/>
      <c r="H79" s="254"/>
      <c r="I79" s="254"/>
      <c r="J79" s="254"/>
      <c r="K79" s="254"/>
      <c r="L79" s="255"/>
      <c r="M79" s="169"/>
      <c r="N79" s="169"/>
      <c r="O79" s="169"/>
      <c r="P79" s="169"/>
      <c r="Q79" s="169"/>
      <c r="R79" s="169"/>
      <c r="S79" s="169"/>
      <c r="T79" s="169"/>
      <c r="U79" s="169"/>
      <c r="V79" s="169"/>
    </row>
    <row r="80" spans="2:32">
      <c r="C80" s="253"/>
      <c r="D80" s="254"/>
      <c r="E80" s="254"/>
      <c r="F80" s="254"/>
      <c r="G80" s="254"/>
      <c r="H80" s="254"/>
      <c r="I80" s="254"/>
      <c r="J80" s="254"/>
      <c r="K80" s="254"/>
      <c r="L80" s="255"/>
      <c r="M80" s="169"/>
      <c r="N80" s="169"/>
      <c r="O80" s="169"/>
      <c r="P80" s="169"/>
      <c r="Q80" s="169"/>
      <c r="R80" s="169"/>
      <c r="S80" s="169"/>
      <c r="T80" s="169"/>
      <c r="U80" s="169"/>
      <c r="V80" s="169"/>
    </row>
    <row r="81" spans="3:22">
      <c r="C81" s="253"/>
      <c r="D81" s="254"/>
      <c r="E81" s="254"/>
      <c r="F81" s="254"/>
      <c r="G81" s="254"/>
      <c r="H81" s="254"/>
      <c r="I81" s="254"/>
      <c r="J81" s="254"/>
      <c r="K81" s="254"/>
      <c r="L81" s="255"/>
      <c r="M81" s="169"/>
      <c r="N81" s="169"/>
      <c r="O81" s="169"/>
      <c r="P81" s="169"/>
      <c r="Q81" s="169"/>
      <c r="R81" s="169"/>
      <c r="S81" s="169"/>
      <c r="T81" s="169"/>
      <c r="U81" s="169"/>
      <c r="V81" s="169"/>
    </row>
    <row r="82" spans="3:22">
      <c r="C82" s="253"/>
      <c r="D82" s="254"/>
      <c r="E82" s="254"/>
      <c r="F82" s="254"/>
      <c r="G82" s="254"/>
      <c r="H82" s="254"/>
      <c r="I82" s="254"/>
      <c r="J82" s="254"/>
      <c r="K82" s="254"/>
      <c r="L82" s="255"/>
    </row>
    <row r="83" spans="3:22">
      <c r="C83" s="253"/>
      <c r="D83" s="254"/>
      <c r="E83" s="254"/>
      <c r="F83" s="254"/>
      <c r="G83" s="254"/>
      <c r="H83" s="254"/>
      <c r="I83" s="254"/>
      <c r="J83" s="254"/>
      <c r="K83" s="254"/>
      <c r="L83" s="255"/>
    </row>
    <row r="84" spans="3:22">
      <c r="C84" s="253"/>
      <c r="D84" s="254"/>
      <c r="E84" s="254"/>
      <c r="F84" s="254"/>
      <c r="G84" s="254"/>
      <c r="H84" s="254"/>
      <c r="I84" s="254"/>
      <c r="J84" s="254"/>
      <c r="K84" s="254"/>
      <c r="L84" s="255"/>
    </row>
    <row r="85" spans="3:22">
      <c r="C85" s="253"/>
      <c r="D85" s="254"/>
      <c r="E85" s="254"/>
      <c r="F85" s="254"/>
      <c r="G85" s="254"/>
      <c r="H85" s="254"/>
      <c r="I85" s="254"/>
      <c r="J85" s="254"/>
      <c r="K85" s="254"/>
      <c r="L85" s="255"/>
    </row>
    <row r="86" spans="3:22" ht="13.8" thickBot="1">
      <c r="C86" s="256"/>
      <c r="D86" s="257"/>
      <c r="E86" s="257"/>
      <c r="F86" s="257"/>
      <c r="G86" s="257"/>
      <c r="H86" s="257"/>
      <c r="I86" s="257"/>
      <c r="J86" s="257"/>
      <c r="K86" s="257"/>
      <c r="L86" s="258"/>
    </row>
  </sheetData>
  <mergeCells count="102">
    <mergeCell ref="AD62:AD69"/>
    <mergeCell ref="AE62:AE69"/>
    <mergeCell ref="AF62:AF69"/>
    <mergeCell ref="C79:L86"/>
    <mergeCell ref="AE56:AE61"/>
    <mergeCell ref="AF56:AF61"/>
    <mergeCell ref="B62:B69"/>
    <mergeCell ref="W62:W69"/>
    <mergeCell ref="X62:X69"/>
    <mergeCell ref="Y62:Y69"/>
    <mergeCell ref="Z62:Z69"/>
    <mergeCell ref="AA62:AA69"/>
    <mergeCell ref="AB62:AB69"/>
    <mergeCell ref="AC62:AC69"/>
    <mergeCell ref="AF41:AF54"/>
    <mergeCell ref="B56:B61"/>
    <mergeCell ref="W56:W61"/>
    <mergeCell ref="X56:X61"/>
    <mergeCell ref="Y56:Y61"/>
    <mergeCell ref="Z56:Z61"/>
    <mergeCell ref="AA56:AA61"/>
    <mergeCell ref="AB56:AB61"/>
    <mergeCell ref="AC56:AC61"/>
    <mergeCell ref="AD56:AD61"/>
    <mergeCell ref="Z41:Z54"/>
    <mergeCell ref="AA41:AA54"/>
    <mergeCell ref="AB41:AB54"/>
    <mergeCell ref="AC41:AC54"/>
    <mergeCell ref="AD41:AD54"/>
    <mergeCell ref="AE41:AE54"/>
    <mergeCell ref="AB36:AB38"/>
    <mergeCell ref="AC36:AC38"/>
    <mergeCell ref="AD36:AD38"/>
    <mergeCell ref="AE36:AE38"/>
    <mergeCell ref="AF36:AF38"/>
    <mergeCell ref="B40:B54"/>
    <mergeCell ref="D40:M40"/>
    <mergeCell ref="W41:W54"/>
    <mergeCell ref="X41:X54"/>
    <mergeCell ref="Y41:Y54"/>
    <mergeCell ref="AB34:AB35"/>
    <mergeCell ref="AC34:AC35"/>
    <mergeCell ref="AD34:AD35"/>
    <mergeCell ref="AE34:AE35"/>
    <mergeCell ref="AF34:AF35"/>
    <mergeCell ref="W36:W38"/>
    <mergeCell ref="X36:X38"/>
    <mergeCell ref="Y36:Y38"/>
    <mergeCell ref="Z36:Z38"/>
    <mergeCell ref="AA36:AA38"/>
    <mergeCell ref="AB32:AB33"/>
    <mergeCell ref="AC32:AC33"/>
    <mergeCell ref="AD32:AD33"/>
    <mergeCell ref="AE32:AE33"/>
    <mergeCell ref="AF32:AF33"/>
    <mergeCell ref="W34:W35"/>
    <mergeCell ref="X34:X35"/>
    <mergeCell ref="Y34:Y35"/>
    <mergeCell ref="Z34:Z35"/>
    <mergeCell ref="AA34:AA35"/>
    <mergeCell ref="AB28:AB31"/>
    <mergeCell ref="AC28:AC31"/>
    <mergeCell ref="AD28:AD31"/>
    <mergeCell ref="AE28:AE31"/>
    <mergeCell ref="AF28:AF31"/>
    <mergeCell ref="W32:W33"/>
    <mergeCell ref="X32:X33"/>
    <mergeCell ref="Y32:Y33"/>
    <mergeCell ref="Z32:Z33"/>
    <mergeCell ref="AA32:AA33"/>
    <mergeCell ref="AC23:AC27"/>
    <mergeCell ref="AD23:AD27"/>
    <mergeCell ref="AE23:AE27"/>
    <mergeCell ref="AF23:AF27"/>
    <mergeCell ref="B28:B38"/>
    <mergeCell ref="W28:W31"/>
    <mergeCell ref="X28:X31"/>
    <mergeCell ref="Y28:Y31"/>
    <mergeCell ref="Z28:Z31"/>
    <mergeCell ref="AA28:AA31"/>
    <mergeCell ref="AD17:AD22"/>
    <mergeCell ref="AE17:AE22"/>
    <mergeCell ref="AF17:AF22"/>
    <mergeCell ref="B23:B27"/>
    <mergeCell ref="W23:W27"/>
    <mergeCell ref="X23:X27"/>
    <mergeCell ref="Y23:Y27"/>
    <mergeCell ref="Z23:Z27"/>
    <mergeCell ref="AA23:AA27"/>
    <mergeCell ref="AB23:AB27"/>
    <mergeCell ref="X17:X22"/>
    <mergeCell ref="Y17:Y22"/>
    <mergeCell ref="Z17:Z22"/>
    <mergeCell ref="AA17:AA22"/>
    <mergeCell ref="AB17:AB22"/>
    <mergeCell ref="AC17:AC22"/>
    <mergeCell ref="D4:E4"/>
    <mergeCell ref="D5:E5"/>
    <mergeCell ref="D6:E6"/>
    <mergeCell ref="D7:E7"/>
    <mergeCell ref="B17:B22"/>
    <mergeCell ref="W17:W22"/>
  </mergeCells>
  <dataValidations count="1">
    <dataValidation type="list" allowBlank="1" showInputMessage="1" showErrorMessage="1" sqref="D17:E39 Q70 N40:P40 Q39 R18:V18 S17:V17 S19:V39 S41:V69 D41:M69 F17:H22 F23:M39" xr:uid="{27860B5E-686B-489E-8BB9-A65AB710016B}">
      <formula1>$D$12:$D$13</formula1>
    </dataValidation>
  </dataValidations>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DDAC2-B17E-4880-AFCE-402CD464DCF3}">
  <dimension ref="B2:AW86"/>
  <sheetViews>
    <sheetView topLeftCell="A19" zoomScale="70" zoomScaleNormal="70" workbookViewId="0">
      <selection activeCell="D76" sqref="D76"/>
    </sheetView>
  </sheetViews>
  <sheetFormatPr defaultColWidth="9.109375" defaultRowHeight="13.2"/>
  <cols>
    <col min="1" max="1" width="2.6640625" style="150" customWidth="1"/>
    <col min="2" max="2" width="9.109375" style="150"/>
    <col min="3" max="3" width="68.5546875" style="150" bestFit="1" customWidth="1"/>
    <col min="4" max="22" width="10.77734375" style="149" customWidth="1"/>
    <col min="23" max="32" width="10.6640625" style="150" hidden="1" customWidth="1"/>
    <col min="33" max="35" width="9.109375" style="150" hidden="1" customWidth="1"/>
    <col min="36" max="36" width="18.21875" style="150" hidden="1" customWidth="1"/>
    <col min="37" max="37" width="17.6640625" style="150" hidden="1" customWidth="1"/>
    <col min="38" max="38" width="18.21875" style="150" hidden="1" customWidth="1"/>
    <col min="39" max="39" width="18.6640625" style="150" hidden="1" customWidth="1"/>
    <col min="40" max="40" width="18.21875" style="150" hidden="1" customWidth="1"/>
    <col min="41" max="41" width="18.6640625" style="150" hidden="1" customWidth="1"/>
    <col min="42" max="42" width="18.21875" style="150" hidden="1" customWidth="1"/>
    <col min="43" max="43" width="18.6640625" style="150" hidden="1" customWidth="1"/>
    <col min="44" max="44" width="18.21875" style="150" hidden="1" customWidth="1"/>
    <col min="45" max="45" width="18.6640625" style="150" hidden="1" customWidth="1"/>
    <col min="46" max="46" width="18.21875" style="150" hidden="1" customWidth="1"/>
    <col min="47" max="47" width="18.6640625" style="150" hidden="1" customWidth="1"/>
    <col min="48" max="48" width="18.21875" style="150" hidden="1" customWidth="1"/>
    <col min="49" max="49" width="18.6640625" style="150" hidden="1" customWidth="1"/>
    <col min="50" max="16384" width="9.109375" style="150"/>
  </cols>
  <sheetData>
    <row r="2" spans="3:32" ht="28.2">
      <c r="C2" s="148" t="s">
        <v>125</v>
      </c>
    </row>
    <row r="3" spans="3:32" ht="13.8" customHeight="1" thickBot="1">
      <c r="C3" s="148"/>
    </row>
    <row r="4" spans="3:32" ht="13.2" customHeight="1">
      <c r="C4" s="151" t="s">
        <v>114</v>
      </c>
      <c r="D4" s="152"/>
      <c r="E4" s="153"/>
    </row>
    <row r="5" spans="3:32" ht="13.2" customHeight="1">
      <c r="C5" s="154" t="s">
        <v>115</v>
      </c>
      <c r="D5" s="155"/>
      <c r="E5" s="156"/>
    </row>
    <row r="6" spans="3:32" ht="13.2" customHeight="1">
      <c r="C6" s="154" t="s">
        <v>112</v>
      </c>
      <c r="D6" s="155"/>
      <c r="E6" s="156"/>
    </row>
    <row r="7" spans="3:32" ht="13.2" customHeight="1" thickBot="1">
      <c r="C7" s="157" t="s">
        <v>113</v>
      </c>
      <c r="D7" s="158"/>
      <c r="E7" s="159"/>
    </row>
    <row r="8" spans="3:32" ht="13.2" customHeight="1">
      <c r="C8" s="160"/>
      <c r="D8" s="161"/>
      <c r="E8" s="161"/>
    </row>
    <row r="9" spans="3:32" ht="13.2" customHeight="1" thickBot="1">
      <c r="C9" s="162" t="s">
        <v>28</v>
      </c>
      <c r="D9" s="163"/>
      <c r="E9" s="164"/>
      <c r="F9" s="164"/>
      <c r="G9" s="164"/>
    </row>
    <row r="10" spans="3:32" ht="13.2" customHeight="1">
      <c r="C10" s="151" t="s">
        <v>111</v>
      </c>
      <c r="D10" s="165"/>
      <c r="E10" s="166"/>
      <c r="F10" s="164"/>
      <c r="G10" s="164"/>
    </row>
    <row r="11" spans="3:32">
      <c r="C11" s="154" t="s">
        <v>109</v>
      </c>
      <c r="D11" s="167"/>
      <c r="E11" s="166"/>
      <c r="F11" s="164"/>
      <c r="G11" s="164"/>
    </row>
    <row r="12" spans="3:32">
      <c r="C12" s="154" t="s">
        <v>117</v>
      </c>
      <c r="D12" s="168" t="s">
        <v>107</v>
      </c>
      <c r="E12" s="169"/>
      <c r="F12" s="164"/>
      <c r="G12" s="164"/>
    </row>
    <row r="13" spans="3:32" ht="13.8" thickBot="1">
      <c r="C13" s="157" t="s">
        <v>116</v>
      </c>
      <c r="D13" s="170" t="s">
        <v>108</v>
      </c>
      <c r="E13" s="169"/>
      <c r="G13" s="150"/>
    </row>
    <row r="14" spans="3:32">
      <c r="E14" s="169"/>
    </row>
    <row r="15" spans="3:32" ht="13.8" thickBot="1">
      <c r="Y15" s="150" t="s">
        <v>104</v>
      </c>
      <c r="AD15" s="150" t="s">
        <v>104</v>
      </c>
    </row>
    <row r="16" spans="3:32" ht="79.8" thickBot="1">
      <c r="C16" s="171" t="s">
        <v>0</v>
      </c>
      <c r="D16" s="172" t="s">
        <v>1</v>
      </c>
      <c r="E16" s="172" t="s">
        <v>88</v>
      </c>
      <c r="F16" s="172" t="s">
        <v>2</v>
      </c>
      <c r="G16" s="172" t="s">
        <v>3</v>
      </c>
      <c r="H16" s="172" t="s">
        <v>4</v>
      </c>
      <c r="I16" s="172" t="s">
        <v>5</v>
      </c>
      <c r="J16" s="172" t="s">
        <v>6</v>
      </c>
      <c r="K16" s="172" t="s">
        <v>7</v>
      </c>
      <c r="L16" s="172" t="s">
        <v>8</v>
      </c>
      <c r="M16" s="172" t="s">
        <v>9</v>
      </c>
      <c r="N16" s="172" t="s">
        <v>10</v>
      </c>
      <c r="O16" s="172" t="s">
        <v>11</v>
      </c>
      <c r="P16" s="172" t="s">
        <v>12</v>
      </c>
      <c r="Q16" s="172" t="s">
        <v>87</v>
      </c>
      <c r="R16" s="172" t="s">
        <v>13</v>
      </c>
      <c r="S16" s="172" t="s">
        <v>14</v>
      </c>
      <c r="T16" s="172" t="s">
        <v>15</v>
      </c>
      <c r="U16" s="172" t="s">
        <v>16</v>
      </c>
      <c r="V16" s="173" t="s">
        <v>17</v>
      </c>
      <c r="W16" s="174" t="s">
        <v>95</v>
      </c>
      <c r="X16" s="174" t="s">
        <v>91</v>
      </c>
      <c r="Y16" s="174" t="s">
        <v>90</v>
      </c>
      <c r="Z16" s="174" t="s">
        <v>89</v>
      </c>
      <c r="AA16" s="174" t="s">
        <v>105</v>
      </c>
      <c r="AB16" s="174" t="s">
        <v>96</v>
      </c>
      <c r="AC16" s="174" t="s">
        <v>92</v>
      </c>
      <c r="AD16" s="174" t="s">
        <v>93</v>
      </c>
      <c r="AE16" s="174" t="s">
        <v>94</v>
      </c>
      <c r="AF16" s="174" t="s">
        <v>105</v>
      </c>
    </row>
    <row r="17" spans="2:49" ht="13.2" customHeight="1">
      <c r="B17" s="175" t="s">
        <v>72</v>
      </c>
      <c r="C17" s="176" t="s">
        <v>62</v>
      </c>
      <c r="D17" s="177"/>
      <c r="E17" s="177"/>
      <c r="F17" s="177"/>
      <c r="G17" s="177"/>
      <c r="H17" s="177"/>
      <c r="I17" s="178"/>
      <c r="J17" s="178"/>
      <c r="K17" s="178"/>
      <c r="L17" s="178"/>
      <c r="M17" s="178"/>
      <c r="N17" s="178"/>
      <c r="O17" s="178"/>
      <c r="P17" s="178"/>
      <c r="Q17" s="178"/>
      <c r="R17" s="178"/>
      <c r="S17" s="177"/>
      <c r="T17" s="177"/>
      <c r="U17" s="177"/>
      <c r="V17" s="165"/>
      <c r="W17" s="179" t="s">
        <v>102</v>
      </c>
      <c r="X17" s="180" t="s">
        <v>102</v>
      </c>
      <c r="Y17" s="180" t="s">
        <v>102</v>
      </c>
      <c r="Z17" s="180" t="s">
        <v>102</v>
      </c>
      <c r="AA17" s="180" t="s">
        <v>102</v>
      </c>
      <c r="AB17" s="180" t="s">
        <v>102</v>
      </c>
      <c r="AC17" s="180" t="s">
        <v>102</v>
      </c>
      <c r="AD17" s="180" t="s">
        <v>102</v>
      </c>
      <c r="AE17" s="180" t="s">
        <v>102</v>
      </c>
      <c r="AF17" s="180" t="s">
        <v>102</v>
      </c>
      <c r="AJ17" s="181" t="str">
        <f>'Master Copy - Retail'!AJ17</f>
        <v>% GLA Benchmarks</v>
      </c>
      <c r="AL17" s="181" t="str">
        <f>'Master Copy - Retail'!AL17</f>
        <v>% GLA Benchmarks</v>
      </c>
      <c r="AN17" s="181" t="str">
        <f>'Master Copy - Retail'!AN17</f>
        <v>% GLA Benchmarks</v>
      </c>
      <c r="AP17" s="181" t="str">
        <f>'Master Copy - Retail'!AP17</f>
        <v>% GLA Benchmarks</v>
      </c>
      <c r="AR17" s="181" t="str">
        <f>'Master Copy - Retail'!AR17</f>
        <v>% GLA Benchmarks</v>
      </c>
      <c r="AT17" s="181" t="str">
        <f>'Master Copy - Retail'!AT17</f>
        <v>% GLA Benchmarks</v>
      </c>
      <c r="AV17" s="181" t="str">
        <f>'Master Copy - Retail'!AV17</f>
        <v>% GLA Benchmarks</v>
      </c>
    </row>
    <row r="18" spans="2:49">
      <c r="B18" s="182"/>
      <c r="C18" s="183" t="s">
        <v>61</v>
      </c>
      <c r="D18" s="184"/>
      <c r="E18" s="184"/>
      <c r="F18" s="184"/>
      <c r="G18" s="184"/>
      <c r="H18" s="184"/>
      <c r="I18" s="185"/>
      <c r="J18" s="185"/>
      <c r="K18" s="185"/>
      <c r="L18" s="185"/>
      <c r="M18" s="185"/>
      <c r="N18" s="185"/>
      <c r="O18" s="185"/>
      <c r="P18" s="185"/>
      <c r="Q18" s="185"/>
      <c r="R18" s="184"/>
      <c r="S18" s="184"/>
      <c r="T18" s="184"/>
      <c r="U18" s="184"/>
      <c r="V18" s="186"/>
      <c r="W18" s="187"/>
      <c r="X18" s="188"/>
      <c r="Y18" s="188"/>
      <c r="Z18" s="188"/>
      <c r="AA18" s="188"/>
      <c r="AB18" s="188"/>
      <c r="AC18" s="188"/>
      <c r="AD18" s="188"/>
      <c r="AE18" s="188"/>
      <c r="AF18" s="188"/>
      <c r="AI18" s="181" t="str">
        <f>'Master Copy - Retail'!AI18</f>
        <v>Minimum</v>
      </c>
      <c r="AJ18" s="181" t="str">
        <f>'Master Copy - Retail'!AJ18</f>
        <v>Substructure</v>
      </c>
      <c r="AK18" s="181" t="str">
        <f>'Master Copy - Retail'!AK18</f>
        <v>Substructure</v>
      </c>
      <c r="AL18" s="181" t="str">
        <f>'Master Copy - Retail'!AL18</f>
        <v>Superstructure</v>
      </c>
      <c r="AM18" s="181" t="str">
        <f>'Master Copy - Retail'!AM18</f>
        <v>Superstructure</v>
      </c>
      <c r="AN18" s="181" t="str">
        <f>'Master Copy - Retail'!AN18</f>
        <v>Façade</v>
      </c>
      <c r="AO18" s="181" t="str">
        <f>'Master Copy - Retail'!AO18</f>
        <v>Façade</v>
      </c>
      <c r="AP18" s="181" t="str">
        <f>'Master Copy - Retail'!AP18</f>
        <v>Finishes</v>
      </c>
      <c r="AQ18" s="181" t="str">
        <f>'Master Copy - Retail'!AQ18</f>
        <v>Finishes</v>
      </c>
      <c r="AR18" s="181" t="str">
        <f>'Master Copy - Retail'!AR18</f>
        <v>FF&amp;E</v>
      </c>
      <c r="AS18" s="181" t="str">
        <f>'Master Copy - Retail'!AS18</f>
        <v>FF&amp;E</v>
      </c>
      <c r="AT18" s="181" t="str">
        <f>'Master Copy - Retail'!AT18</f>
        <v>Services</v>
      </c>
      <c r="AU18" s="181" t="str">
        <f>'Master Copy - Retail'!AU18</f>
        <v>Services</v>
      </c>
      <c r="AV18" s="181" t="str">
        <f>'Master Copy - Retail'!AV18</f>
        <v>External Works</v>
      </c>
      <c r="AW18" s="181" t="str">
        <f>'Master Copy - Retail'!AW18</f>
        <v>External Works</v>
      </c>
    </row>
    <row r="19" spans="2:49">
      <c r="B19" s="182"/>
      <c r="C19" s="183" t="s">
        <v>60</v>
      </c>
      <c r="D19" s="184"/>
      <c r="E19" s="184"/>
      <c r="F19" s="184"/>
      <c r="G19" s="184"/>
      <c r="H19" s="184"/>
      <c r="I19" s="185"/>
      <c r="J19" s="185"/>
      <c r="K19" s="185"/>
      <c r="L19" s="185"/>
      <c r="M19" s="185"/>
      <c r="N19" s="185"/>
      <c r="O19" s="185"/>
      <c r="P19" s="185"/>
      <c r="Q19" s="185"/>
      <c r="R19" s="185"/>
      <c r="S19" s="184"/>
      <c r="T19" s="184"/>
      <c r="U19" s="184"/>
      <c r="V19" s="186"/>
      <c r="W19" s="187"/>
      <c r="X19" s="188"/>
      <c r="Y19" s="188"/>
      <c r="Z19" s="188"/>
      <c r="AA19" s="188"/>
      <c r="AB19" s="188"/>
      <c r="AC19" s="188"/>
      <c r="AD19" s="188"/>
      <c r="AE19" s="188"/>
      <c r="AF19" s="188"/>
      <c r="AH19" s="181" t="str">
        <f>'Master Copy - Retail'!AH19</f>
        <v>A1-A5</v>
      </c>
      <c r="AI19" s="181">
        <f>'Master Copy - Retail'!AI19</f>
        <v>850</v>
      </c>
      <c r="AJ19" s="84">
        <f>'Master Copy - Retail'!AJ19</f>
        <v>35</v>
      </c>
      <c r="AK19" s="181">
        <f>'Master Copy - Retail'!AK19</f>
        <v>297.5</v>
      </c>
      <c r="AL19" s="84">
        <f>'Master Copy - Retail'!AL19</f>
        <v>38</v>
      </c>
      <c r="AM19" s="181">
        <f>'Master Copy - Retail'!AM19</f>
        <v>323</v>
      </c>
      <c r="AN19" s="84">
        <f>'Master Copy - Retail'!AN19</f>
        <v>9</v>
      </c>
      <c r="AO19" s="181">
        <f>'Master Copy - Retail'!AO19</f>
        <v>76.5</v>
      </c>
      <c r="AP19" s="84">
        <f>'Master Copy - Retail'!AP19</f>
        <v>5</v>
      </c>
      <c r="AQ19" s="181">
        <f>'Master Copy - Retail'!AQ19</f>
        <v>42.5</v>
      </c>
      <c r="AR19" s="84">
        <f>'Master Copy - Retail'!AR19</f>
        <v>1</v>
      </c>
      <c r="AS19" s="181">
        <f>'Master Copy - Retail'!AS19</f>
        <v>8.5</v>
      </c>
      <c r="AT19" s="84">
        <f>'Master Copy - Retail'!AT19</f>
        <v>6</v>
      </c>
      <c r="AU19" s="181">
        <f>'Master Copy - Retail'!AU19</f>
        <v>51</v>
      </c>
      <c r="AV19" s="84">
        <f>'Master Copy - Retail'!AV19</f>
        <v>6</v>
      </c>
      <c r="AW19" s="181">
        <f>'Master Copy - Retail'!AW19</f>
        <v>51</v>
      </c>
    </row>
    <row r="20" spans="2:49">
      <c r="B20" s="182"/>
      <c r="C20" s="183" t="s">
        <v>59</v>
      </c>
      <c r="D20" s="184"/>
      <c r="E20" s="184"/>
      <c r="F20" s="184"/>
      <c r="G20" s="184"/>
      <c r="H20" s="184"/>
      <c r="I20" s="185"/>
      <c r="J20" s="185"/>
      <c r="K20" s="185"/>
      <c r="L20" s="185"/>
      <c r="M20" s="185"/>
      <c r="N20" s="185"/>
      <c r="O20" s="185"/>
      <c r="P20" s="185"/>
      <c r="Q20" s="185"/>
      <c r="R20" s="185"/>
      <c r="S20" s="184"/>
      <c r="T20" s="184"/>
      <c r="U20" s="184"/>
      <c r="V20" s="186"/>
      <c r="W20" s="187"/>
      <c r="X20" s="188"/>
      <c r="Y20" s="188"/>
      <c r="Z20" s="188"/>
      <c r="AA20" s="188"/>
      <c r="AB20" s="188"/>
      <c r="AC20" s="188"/>
      <c r="AD20" s="188"/>
      <c r="AE20" s="188"/>
      <c r="AF20" s="188"/>
      <c r="AH20" s="181" t="str">
        <f>'Master Copy - Retail'!AH20</f>
        <v>B-C</v>
      </c>
      <c r="AI20" s="181">
        <f>'Master Copy - Retail'!AI20</f>
        <v>200</v>
      </c>
      <c r="AJ20" s="84">
        <f>'Master Copy - Retail'!AJ20</f>
        <v>0</v>
      </c>
      <c r="AK20" s="181">
        <f>'Master Copy - Retail'!AK20</f>
        <v>0</v>
      </c>
      <c r="AL20" s="84">
        <f>'Master Copy - Retail'!AL20</f>
        <v>5</v>
      </c>
      <c r="AM20" s="181">
        <f>'Master Copy - Retail'!AM20</f>
        <v>10</v>
      </c>
      <c r="AN20" s="84">
        <f>'Master Copy - Retail'!AN20</f>
        <v>118</v>
      </c>
      <c r="AO20" s="181">
        <f>'Master Copy - Retail'!AO20</f>
        <v>236</v>
      </c>
      <c r="AP20" s="84">
        <f>'Master Copy - Retail'!AP20</f>
        <v>22</v>
      </c>
      <c r="AQ20" s="181">
        <f>'Master Copy - Retail'!AQ20</f>
        <v>44</v>
      </c>
      <c r="AR20" s="84">
        <f>'Master Copy - Retail'!AR20</f>
        <v>8</v>
      </c>
      <c r="AS20" s="181">
        <f>'Master Copy - Retail'!AS20</f>
        <v>16</v>
      </c>
      <c r="AT20" s="84">
        <f>'Master Copy - Retail'!AT20</f>
        <v>40</v>
      </c>
      <c r="AU20" s="181">
        <f>'Master Copy - Retail'!AU20</f>
        <v>80</v>
      </c>
      <c r="AV20" s="84">
        <f>'Master Copy - Retail'!AV20</f>
        <v>7</v>
      </c>
      <c r="AW20" s="181">
        <f>'Master Copy - Retail'!AW20</f>
        <v>14</v>
      </c>
    </row>
    <row r="21" spans="2:49">
      <c r="B21" s="182"/>
      <c r="C21" s="183" t="s">
        <v>58</v>
      </c>
      <c r="D21" s="184"/>
      <c r="E21" s="184"/>
      <c r="F21" s="184"/>
      <c r="G21" s="184"/>
      <c r="H21" s="184"/>
      <c r="I21" s="185"/>
      <c r="J21" s="185"/>
      <c r="K21" s="185"/>
      <c r="L21" s="185"/>
      <c r="M21" s="185"/>
      <c r="N21" s="185"/>
      <c r="O21" s="185"/>
      <c r="P21" s="185"/>
      <c r="Q21" s="185"/>
      <c r="R21" s="185"/>
      <c r="S21" s="184"/>
      <c r="T21" s="184"/>
      <c r="U21" s="184"/>
      <c r="V21" s="186"/>
      <c r="W21" s="187"/>
      <c r="X21" s="188"/>
      <c r="Y21" s="188"/>
      <c r="Z21" s="188"/>
      <c r="AA21" s="188"/>
      <c r="AB21" s="188"/>
      <c r="AC21" s="188"/>
      <c r="AD21" s="188"/>
      <c r="AE21" s="188"/>
      <c r="AF21" s="188"/>
      <c r="AH21" s="181" t="str">
        <f>'Master Copy - Retail'!AH21</f>
        <v>A-C</v>
      </c>
      <c r="AI21" s="181">
        <f>'Master Copy - Retail'!AI21</f>
        <v>1050</v>
      </c>
      <c r="AJ21" s="84">
        <f>'Master Copy - Retail'!AJ21</f>
        <v>28</v>
      </c>
      <c r="AK21" s="181">
        <f>'Master Copy - Retail'!AK21</f>
        <v>294</v>
      </c>
      <c r="AL21" s="84">
        <f>'Master Copy - Retail'!AL21</f>
        <v>32</v>
      </c>
      <c r="AM21" s="181">
        <f>'Master Copy - Retail'!AM21</f>
        <v>336</v>
      </c>
      <c r="AN21" s="84">
        <f>'Master Copy - Retail'!AN21</f>
        <v>11</v>
      </c>
      <c r="AO21" s="181">
        <f>'Master Copy - Retail'!AO21</f>
        <v>115.5</v>
      </c>
      <c r="AP21" s="84">
        <f>'Master Copy - Retail'!AP21</f>
        <v>8</v>
      </c>
      <c r="AQ21" s="181">
        <f>'Master Copy - Retail'!AQ21</f>
        <v>84</v>
      </c>
      <c r="AR21" s="84">
        <f>'Master Copy - Retail'!AR21</f>
        <v>2</v>
      </c>
      <c r="AS21" s="181">
        <f>'Master Copy - Retail'!AS21</f>
        <v>21</v>
      </c>
      <c r="AT21" s="84">
        <f>'Master Copy - Retail'!AT21</f>
        <v>13</v>
      </c>
      <c r="AU21" s="181">
        <f>'Master Copy - Retail'!AU21</f>
        <v>136.5</v>
      </c>
      <c r="AV21" s="84">
        <f>'Master Copy - Retail'!AV21</f>
        <v>6</v>
      </c>
      <c r="AW21" s="181">
        <f>'Master Copy - Retail'!AW21</f>
        <v>63</v>
      </c>
    </row>
    <row r="22" spans="2:49">
      <c r="B22" s="189"/>
      <c r="C22" s="183" t="s">
        <v>56</v>
      </c>
      <c r="D22" s="184"/>
      <c r="E22" s="184"/>
      <c r="F22" s="184"/>
      <c r="G22" s="184"/>
      <c r="H22" s="184"/>
      <c r="I22" s="185"/>
      <c r="J22" s="185"/>
      <c r="K22" s="185"/>
      <c r="L22" s="185"/>
      <c r="M22" s="185"/>
      <c r="N22" s="185"/>
      <c r="O22" s="185"/>
      <c r="P22" s="185"/>
      <c r="Q22" s="185"/>
      <c r="R22" s="185"/>
      <c r="S22" s="184"/>
      <c r="T22" s="184"/>
      <c r="U22" s="184"/>
      <c r="V22" s="186"/>
      <c r="W22" s="190"/>
      <c r="X22" s="191"/>
      <c r="Y22" s="191"/>
      <c r="Z22" s="191"/>
      <c r="AA22" s="191"/>
      <c r="AB22" s="191"/>
      <c r="AC22" s="191"/>
      <c r="AD22" s="191"/>
      <c r="AE22" s="191"/>
      <c r="AF22" s="191"/>
    </row>
    <row r="23" spans="2:49">
      <c r="B23" s="192" t="s">
        <v>81</v>
      </c>
      <c r="C23" s="183" t="s">
        <v>86</v>
      </c>
      <c r="D23" s="184"/>
      <c r="E23" s="184"/>
      <c r="F23" s="193"/>
      <c r="G23" s="193"/>
      <c r="H23" s="193"/>
      <c r="I23" s="193"/>
      <c r="J23" s="193"/>
      <c r="K23" s="193"/>
      <c r="L23" s="193"/>
      <c r="M23" s="193"/>
      <c r="N23" s="185"/>
      <c r="O23" s="185"/>
      <c r="P23" s="185"/>
      <c r="Q23" s="185"/>
      <c r="R23" s="185"/>
      <c r="S23" s="193"/>
      <c r="T23" s="193"/>
      <c r="U23" s="193"/>
      <c r="V23" s="186"/>
      <c r="W23" s="194">
        <f>COUNT(E23:H27)</f>
        <v>0</v>
      </c>
      <c r="X23" s="195">
        <f>SUM(F23:H27)</f>
        <v>0</v>
      </c>
      <c r="Y23" s="196">
        <f>AJ19</f>
        <v>35</v>
      </c>
      <c r="Z23" s="197">
        <f>X23/Y23</f>
        <v>0</v>
      </c>
      <c r="AA23" s="197">
        <f>AK19/AI21</f>
        <v>0.28333333333333333</v>
      </c>
      <c r="AB23" s="198">
        <f>COUNT(I23:M27,S23:U27)</f>
        <v>0</v>
      </c>
      <c r="AC23" s="195">
        <f>SUM(I23:M27,S23:U27)</f>
        <v>0</v>
      </c>
      <c r="AD23" s="196">
        <f>AJ20</f>
        <v>0</v>
      </c>
      <c r="AE23" s="197" t="e">
        <f>AC23/AD23</f>
        <v>#DIV/0!</v>
      </c>
      <c r="AF23" s="197">
        <f>AK20/AI21</f>
        <v>0</v>
      </c>
    </row>
    <row r="24" spans="2:49">
      <c r="B24" s="182"/>
      <c r="C24" s="183" t="s">
        <v>82</v>
      </c>
      <c r="D24" s="184"/>
      <c r="E24" s="184"/>
      <c r="F24" s="193"/>
      <c r="G24" s="193"/>
      <c r="H24" s="193"/>
      <c r="I24" s="193"/>
      <c r="J24" s="193"/>
      <c r="K24" s="193"/>
      <c r="L24" s="193"/>
      <c r="M24" s="193"/>
      <c r="N24" s="185"/>
      <c r="O24" s="185"/>
      <c r="P24" s="185"/>
      <c r="Q24" s="185"/>
      <c r="R24" s="185"/>
      <c r="S24" s="193"/>
      <c r="T24" s="193"/>
      <c r="U24" s="193"/>
      <c r="V24" s="186"/>
      <c r="W24" s="187"/>
      <c r="X24" s="188"/>
      <c r="Y24" s="188"/>
      <c r="Z24" s="199"/>
      <c r="AA24" s="199"/>
      <c r="AB24" s="200"/>
      <c r="AC24" s="188"/>
      <c r="AD24" s="188"/>
      <c r="AE24" s="199"/>
      <c r="AF24" s="199"/>
    </row>
    <row r="25" spans="2:49">
      <c r="B25" s="182"/>
      <c r="C25" s="183" t="s">
        <v>83</v>
      </c>
      <c r="D25" s="184"/>
      <c r="E25" s="184"/>
      <c r="F25" s="193"/>
      <c r="G25" s="193"/>
      <c r="H25" s="193"/>
      <c r="I25" s="193"/>
      <c r="J25" s="193"/>
      <c r="K25" s="193"/>
      <c r="L25" s="193"/>
      <c r="M25" s="193"/>
      <c r="N25" s="185"/>
      <c r="O25" s="185"/>
      <c r="P25" s="185"/>
      <c r="Q25" s="185"/>
      <c r="R25" s="185"/>
      <c r="S25" s="193"/>
      <c r="T25" s="193"/>
      <c r="U25" s="193"/>
      <c r="V25" s="186"/>
      <c r="W25" s="187"/>
      <c r="X25" s="188"/>
      <c r="Y25" s="188"/>
      <c r="Z25" s="199"/>
      <c r="AA25" s="199"/>
      <c r="AB25" s="200"/>
      <c r="AC25" s="188"/>
      <c r="AD25" s="188"/>
      <c r="AE25" s="199"/>
      <c r="AF25" s="199"/>
    </row>
    <row r="26" spans="2:49">
      <c r="B26" s="182"/>
      <c r="C26" s="183" t="s">
        <v>84</v>
      </c>
      <c r="D26" s="184"/>
      <c r="E26" s="184"/>
      <c r="F26" s="193"/>
      <c r="G26" s="193"/>
      <c r="H26" s="193"/>
      <c r="I26" s="193"/>
      <c r="J26" s="193"/>
      <c r="K26" s="193"/>
      <c r="L26" s="193"/>
      <c r="M26" s="193"/>
      <c r="N26" s="185"/>
      <c r="O26" s="185"/>
      <c r="P26" s="185"/>
      <c r="Q26" s="185"/>
      <c r="R26" s="185"/>
      <c r="S26" s="193"/>
      <c r="T26" s="193"/>
      <c r="U26" s="193"/>
      <c r="V26" s="186"/>
      <c r="W26" s="187"/>
      <c r="X26" s="188"/>
      <c r="Y26" s="188"/>
      <c r="Z26" s="199"/>
      <c r="AA26" s="199"/>
      <c r="AB26" s="200"/>
      <c r="AC26" s="188"/>
      <c r="AD26" s="188"/>
      <c r="AE26" s="199"/>
      <c r="AF26" s="199"/>
    </row>
    <row r="27" spans="2:49">
      <c r="B27" s="189"/>
      <c r="C27" s="183" t="s">
        <v>85</v>
      </c>
      <c r="D27" s="184"/>
      <c r="E27" s="184"/>
      <c r="F27" s="193"/>
      <c r="G27" s="193"/>
      <c r="H27" s="193"/>
      <c r="I27" s="193"/>
      <c r="J27" s="193"/>
      <c r="K27" s="193"/>
      <c r="L27" s="193"/>
      <c r="M27" s="193"/>
      <c r="N27" s="185"/>
      <c r="O27" s="185"/>
      <c r="P27" s="185"/>
      <c r="Q27" s="185"/>
      <c r="R27" s="185"/>
      <c r="S27" s="193"/>
      <c r="T27" s="193"/>
      <c r="U27" s="193"/>
      <c r="V27" s="186"/>
      <c r="W27" s="190"/>
      <c r="X27" s="191"/>
      <c r="Y27" s="191"/>
      <c r="Z27" s="201"/>
      <c r="AA27" s="201"/>
      <c r="AB27" s="202"/>
      <c r="AC27" s="191"/>
      <c r="AD27" s="191"/>
      <c r="AE27" s="201"/>
      <c r="AF27" s="201"/>
      <c r="AN27" s="149"/>
      <c r="AP27" s="149"/>
      <c r="AR27" s="149"/>
      <c r="AT27" s="149"/>
    </row>
    <row r="28" spans="2:49">
      <c r="B28" s="203" t="s">
        <v>71</v>
      </c>
      <c r="C28" s="183" t="s">
        <v>18</v>
      </c>
      <c r="D28" s="184"/>
      <c r="E28" s="184"/>
      <c r="F28" s="193"/>
      <c r="G28" s="193"/>
      <c r="H28" s="193"/>
      <c r="I28" s="193"/>
      <c r="J28" s="193"/>
      <c r="K28" s="193"/>
      <c r="L28" s="193"/>
      <c r="M28" s="193"/>
      <c r="N28" s="185"/>
      <c r="O28" s="185"/>
      <c r="P28" s="185"/>
      <c r="Q28" s="185"/>
      <c r="R28" s="185"/>
      <c r="S28" s="193"/>
      <c r="T28" s="193"/>
      <c r="U28" s="193"/>
      <c r="V28" s="186"/>
      <c r="W28" s="194">
        <f>COUNT(F28:H31,F34:H35)</f>
        <v>0</v>
      </c>
      <c r="X28" s="195">
        <f>SUM(F28:H31,F34:H35)</f>
        <v>0</v>
      </c>
      <c r="Y28" s="196">
        <f>AL19</f>
        <v>38</v>
      </c>
      <c r="Z28" s="197">
        <f>X28/Y28</f>
        <v>0</v>
      </c>
      <c r="AA28" s="197">
        <f>AM19/AI21</f>
        <v>0.30761904761904763</v>
      </c>
      <c r="AB28" s="198">
        <f>COUNT(I28:M31,I34:M35,S28:U31,S34:U35)</f>
        <v>0</v>
      </c>
      <c r="AC28" s="195">
        <f>SUM(I28:M31,I34:M35,S28:U31,S34:U35)</f>
        <v>0</v>
      </c>
      <c r="AD28" s="196">
        <f>AL20</f>
        <v>5</v>
      </c>
      <c r="AE28" s="197">
        <f>AC28/AD28</f>
        <v>0</v>
      </c>
      <c r="AF28" s="197">
        <f>AM20/AI21</f>
        <v>9.5238095238095247E-3</v>
      </c>
    </row>
    <row r="29" spans="2:49">
      <c r="B29" s="203"/>
      <c r="C29" s="183" t="s">
        <v>19</v>
      </c>
      <c r="D29" s="184"/>
      <c r="E29" s="184"/>
      <c r="F29" s="193"/>
      <c r="G29" s="193"/>
      <c r="H29" s="193"/>
      <c r="I29" s="193"/>
      <c r="J29" s="193"/>
      <c r="K29" s="193"/>
      <c r="L29" s="193"/>
      <c r="M29" s="193"/>
      <c r="N29" s="185"/>
      <c r="O29" s="185"/>
      <c r="P29" s="185"/>
      <c r="Q29" s="185"/>
      <c r="R29" s="185"/>
      <c r="S29" s="193"/>
      <c r="T29" s="193"/>
      <c r="U29" s="193"/>
      <c r="V29" s="186"/>
      <c r="W29" s="187"/>
      <c r="X29" s="188"/>
      <c r="Y29" s="188"/>
      <c r="Z29" s="199"/>
      <c r="AA29" s="199"/>
      <c r="AB29" s="200"/>
      <c r="AC29" s="188"/>
      <c r="AD29" s="188"/>
      <c r="AE29" s="199"/>
      <c r="AF29" s="199"/>
      <c r="AP29" s="50"/>
    </row>
    <row r="30" spans="2:49">
      <c r="B30" s="203"/>
      <c r="C30" s="183" t="s">
        <v>20</v>
      </c>
      <c r="D30" s="184"/>
      <c r="E30" s="184"/>
      <c r="F30" s="193"/>
      <c r="G30" s="193"/>
      <c r="H30" s="193"/>
      <c r="I30" s="193"/>
      <c r="J30" s="193"/>
      <c r="K30" s="193"/>
      <c r="L30" s="193"/>
      <c r="M30" s="193"/>
      <c r="N30" s="185"/>
      <c r="O30" s="185"/>
      <c r="P30" s="185"/>
      <c r="Q30" s="185"/>
      <c r="R30" s="185"/>
      <c r="S30" s="193"/>
      <c r="T30" s="193"/>
      <c r="U30" s="193"/>
      <c r="V30" s="186"/>
      <c r="W30" s="187"/>
      <c r="X30" s="188"/>
      <c r="Y30" s="188"/>
      <c r="Z30" s="199"/>
      <c r="AA30" s="199"/>
      <c r="AB30" s="200"/>
      <c r="AC30" s="188"/>
      <c r="AD30" s="188"/>
      <c r="AE30" s="199"/>
      <c r="AF30" s="199"/>
      <c r="AN30" s="49"/>
      <c r="AP30" s="49"/>
      <c r="AR30" s="49"/>
      <c r="AT30" s="49"/>
    </row>
    <row r="31" spans="2:49">
      <c r="B31" s="203"/>
      <c r="C31" s="183" t="s">
        <v>21</v>
      </c>
      <c r="D31" s="184"/>
      <c r="E31" s="184"/>
      <c r="F31" s="193"/>
      <c r="G31" s="193"/>
      <c r="H31" s="193"/>
      <c r="I31" s="193"/>
      <c r="J31" s="193"/>
      <c r="K31" s="193"/>
      <c r="L31" s="193"/>
      <c r="M31" s="193"/>
      <c r="N31" s="185"/>
      <c r="O31" s="185"/>
      <c r="P31" s="185"/>
      <c r="Q31" s="185"/>
      <c r="R31" s="185"/>
      <c r="S31" s="193"/>
      <c r="T31" s="193"/>
      <c r="U31" s="193"/>
      <c r="V31" s="186"/>
      <c r="W31" s="190"/>
      <c r="X31" s="191"/>
      <c r="Y31" s="191"/>
      <c r="Z31" s="201"/>
      <c r="AA31" s="201"/>
      <c r="AB31" s="202"/>
      <c r="AC31" s="191"/>
      <c r="AD31" s="191"/>
      <c r="AE31" s="201"/>
      <c r="AF31" s="201"/>
    </row>
    <row r="32" spans="2:49">
      <c r="B32" s="203"/>
      <c r="C32" s="183" t="s">
        <v>22</v>
      </c>
      <c r="D32" s="184"/>
      <c r="E32" s="184"/>
      <c r="F32" s="193"/>
      <c r="G32" s="193"/>
      <c r="H32" s="193"/>
      <c r="I32" s="193"/>
      <c r="J32" s="193"/>
      <c r="K32" s="193"/>
      <c r="L32" s="193"/>
      <c r="M32" s="193"/>
      <c r="N32" s="185"/>
      <c r="O32" s="185"/>
      <c r="P32" s="185"/>
      <c r="Q32" s="185"/>
      <c r="R32" s="185"/>
      <c r="S32" s="193"/>
      <c r="T32" s="193"/>
      <c r="U32" s="193"/>
      <c r="V32" s="186"/>
      <c r="W32" s="187">
        <f>COUNT(F32:H33)</f>
        <v>0</v>
      </c>
      <c r="X32" s="188">
        <f>SUM(F32:H33)</f>
        <v>0</v>
      </c>
      <c r="Y32" s="204">
        <f>AN19</f>
        <v>9</v>
      </c>
      <c r="Z32" s="199">
        <f>X32/Y32</f>
        <v>0</v>
      </c>
      <c r="AA32" s="199">
        <f>AO19/AI21</f>
        <v>7.2857142857142856E-2</v>
      </c>
      <c r="AB32" s="200">
        <f>COUNT(I32:M33,S32:U33)</f>
        <v>0</v>
      </c>
      <c r="AC32" s="200">
        <f>SUM(I32:M33,S32:U33)</f>
        <v>0</v>
      </c>
      <c r="AD32" s="200">
        <f>AN20</f>
        <v>118</v>
      </c>
      <c r="AE32" s="199">
        <f>AC32/AD32</f>
        <v>0</v>
      </c>
      <c r="AF32" s="199">
        <f>AO20/AI21</f>
        <v>0.22476190476190477</v>
      </c>
    </row>
    <row r="33" spans="2:45">
      <c r="B33" s="203"/>
      <c r="C33" s="183" t="s">
        <v>23</v>
      </c>
      <c r="D33" s="184"/>
      <c r="E33" s="184"/>
      <c r="F33" s="193"/>
      <c r="G33" s="193"/>
      <c r="H33" s="193"/>
      <c r="I33" s="193"/>
      <c r="J33" s="193"/>
      <c r="K33" s="193"/>
      <c r="L33" s="193"/>
      <c r="M33" s="193"/>
      <c r="N33" s="185"/>
      <c r="O33" s="185"/>
      <c r="P33" s="185"/>
      <c r="Q33" s="185"/>
      <c r="R33" s="185"/>
      <c r="S33" s="193"/>
      <c r="T33" s="193"/>
      <c r="U33" s="193"/>
      <c r="V33" s="186"/>
      <c r="W33" s="190"/>
      <c r="X33" s="191"/>
      <c r="Y33" s="191"/>
      <c r="Z33" s="201"/>
      <c r="AA33" s="201"/>
      <c r="AB33" s="202"/>
      <c r="AC33" s="202"/>
      <c r="AD33" s="202"/>
      <c r="AE33" s="201"/>
      <c r="AF33" s="201"/>
    </row>
    <row r="34" spans="2:45">
      <c r="B34" s="203"/>
      <c r="C34" s="183" t="s">
        <v>57</v>
      </c>
      <c r="D34" s="184"/>
      <c r="E34" s="184"/>
      <c r="F34" s="193"/>
      <c r="G34" s="193"/>
      <c r="H34" s="193"/>
      <c r="I34" s="193"/>
      <c r="J34" s="193"/>
      <c r="K34" s="193"/>
      <c r="L34" s="193"/>
      <c r="M34" s="193"/>
      <c r="N34" s="185"/>
      <c r="O34" s="185"/>
      <c r="P34" s="185"/>
      <c r="Q34" s="185"/>
      <c r="R34" s="185"/>
      <c r="S34" s="193"/>
      <c r="T34" s="193"/>
      <c r="U34" s="193"/>
      <c r="V34" s="186"/>
      <c r="W34" s="205">
        <f t="shared" ref="W34:AD34" si="0">W28</f>
        <v>0</v>
      </c>
      <c r="X34" s="206">
        <f t="shared" si="0"/>
        <v>0</v>
      </c>
      <c r="Y34" s="206">
        <f t="shared" si="0"/>
        <v>38</v>
      </c>
      <c r="Z34" s="207">
        <f t="shared" si="0"/>
        <v>0</v>
      </c>
      <c r="AA34" s="208">
        <f t="shared" si="0"/>
        <v>0.30761904761904763</v>
      </c>
      <c r="AB34" s="209">
        <f t="shared" si="0"/>
        <v>0</v>
      </c>
      <c r="AC34" s="209">
        <f t="shared" si="0"/>
        <v>0</v>
      </c>
      <c r="AD34" s="209">
        <f t="shared" si="0"/>
        <v>5</v>
      </c>
      <c r="AE34" s="208">
        <f>AE28</f>
        <v>0</v>
      </c>
      <c r="AF34" s="208">
        <f>AF28</f>
        <v>9.5238095238095247E-3</v>
      </c>
      <c r="AM34" s="49"/>
      <c r="AN34" s="49"/>
      <c r="AO34" s="49"/>
      <c r="AP34" s="49"/>
      <c r="AQ34" s="49"/>
      <c r="AR34" s="49"/>
      <c r="AS34" s="49"/>
    </row>
    <row r="35" spans="2:45">
      <c r="B35" s="203"/>
      <c r="C35" s="183" t="s">
        <v>24</v>
      </c>
      <c r="D35" s="184"/>
      <c r="E35" s="184"/>
      <c r="F35" s="193"/>
      <c r="G35" s="193"/>
      <c r="H35" s="193"/>
      <c r="I35" s="193"/>
      <c r="J35" s="193"/>
      <c r="K35" s="193"/>
      <c r="L35" s="193"/>
      <c r="M35" s="193"/>
      <c r="N35" s="185"/>
      <c r="O35" s="185"/>
      <c r="P35" s="185"/>
      <c r="Q35" s="185"/>
      <c r="R35" s="185"/>
      <c r="S35" s="193"/>
      <c r="T35" s="193"/>
      <c r="U35" s="193"/>
      <c r="V35" s="186"/>
      <c r="W35" s="210"/>
      <c r="X35" s="211"/>
      <c r="Y35" s="211"/>
      <c r="Z35" s="211"/>
      <c r="AA35" s="212"/>
      <c r="AB35" s="213"/>
      <c r="AC35" s="213"/>
      <c r="AD35" s="213"/>
      <c r="AE35" s="212"/>
      <c r="AF35" s="212"/>
      <c r="AM35" s="49"/>
      <c r="AN35" s="49"/>
      <c r="AO35" s="49"/>
      <c r="AP35" s="49"/>
      <c r="AQ35" s="49"/>
      <c r="AR35" s="49"/>
      <c r="AS35" s="49"/>
    </row>
    <row r="36" spans="2:45">
      <c r="B36" s="203"/>
      <c r="C36" s="183" t="s">
        <v>31</v>
      </c>
      <c r="D36" s="184"/>
      <c r="E36" s="184"/>
      <c r="F36" s="193"/>
      <c r="G36" s="193"/>
      <c r="H36" s="193"/>
      <c r="I36" s="193"/>
      <c r="J36" s="193"/>
      <c r="K36" s="193"/>
      <c r="L36" s="193"/>
      <c r="M36" s="193"/>
      <c r="N36" s="185"/>
      <c r="O36" s="185"/>
      <c r="P36" s="185"/>
      <c r="Q36" s="185"/>
      <c r="R36" s="185"/>
      <c r="S36" s="193"/>
      <c r="T36" s="193"/>
      <c r="U36" s="193"/>
      <c r="V36" s="186"/>
      <c r="W36" s="194">
        <f>COUNT(F36:H38)</f>
        <v>0</v>
      </c>
      <c r="X36" s="195">
        <f>SUM(F36:H38)</f>
        <v>0</v>
      </c>
      <c r="Y36" s="196">
        <f>AP19</f>
        <v>5</v>
      </c>
      <c r="Z36" s="197">
        <f>X36/Y36</f>
        <v>0</v>
      </c>
      <c r="AA36" s="197">
        <f>AQ19/AI21</f>
        <v>4.0476190476190478E-2</v>
      </c>
      <c r="AB36" s="195">
        <f>COUNT(I36:M38,S36:U38)</f>
        <v>0</v>
      </c>
      <c r="AC36" s="195">
        <f>SUM(I36:M38,S36:U38)</f>
        <v>0</v>
      </c>
      <c r="AD36" s="196">
        <f>AP20</f>
        <v>22</v>
      </c>
      <c r="AE36" s="197">
        <f>AC36/AD36</f>
        <v>0</v>
      </c>
      <c r="AF36" s="197">
        <f>AQ20/AI21</f>
        <v>4.1904761904761903E-2</v>
      </c>
      <c r="AM36" s="49"/>
      <c r="AN36" s="49"/>
      <c r="AO36" s="49"/>
      <c r="AP36" s="49"/>
      <c r="AQ36" s="49"/>
      <c r="AR36" s="49"/>
      <c r="AS36" s="49"/>
    </row>
    <row r="37" spans="2:45">
      <c r="B37" s="203"/>
      <c r="C37" s="183" t="s">
        <v>30</v>
      </c>
      <c r="D37" s="184"/>
      <c r="E37" s="184"/>
      <c r="F37" s="193"/>
      <c r="G37" s="193"/>
      <c r="H37" s="193"/>
      <c r="I37" s="193"/>
      <c r="J37" s="193"/>
      <c r="K37" s="193"/>
      <c r="L37" s="193"/>
      <c r="M37" s="193"/>
      <c r="N37" s="185"/>
      <c r="O37" s="185"/>
      <c r="P37" s="185"/>
      <c r="Q37" s="185"/>
      <c r="R37" s="185"/>
      <c r="S37" s="193"/>
      <c r="T37" s="193"/>
      <c r="U37" s="193"/>
      <c r="V37" s="186"/>
      <c r="W37" s="187"/>
      <c r="X37" s="188"/>
      <c r="Y37" s="188"/>
      <c r="Z37" s="199"/>
      <c r="AA37" s="199"/>
      <c r="AB37" s="188"/>
      <c r="AC37" s="188"/>
      <c r="AD37" s="188"/>
      <c r="AE37" s="199"/>
      <c r="AF37" s="199"/>
    </row>
    <row r="38" spans="2:45">
      <c r="B38" s="203"/>
      <c r="C38" s="183" t="s">
        <v>29</v>
      </c>
      <c r="D38" s="184"/>
      <c r="E38" s="184"/>
      <c r="F38" s="193"/>
      <c r="G38" s="193"/>
      <c r="H38" s="193"/>
      <c r="I38" s="193"/>
      <c r="J38" s="193"/>
      <c r="K38" s="193"/>
      <c r="L38" s="193"/>
      <c r="M38" s="193"/>
      <c r="N38" s="185"/>
      <c r="O38" s="185"/>
      <c r="P38" s="185"/>
      <c r="Q38" s="185"/>
      <c r="R38" s="185"/>
      <c r="S38" s="193"/>
      <c r="T38" s="193"/>
      <c r="U38" s="193"/>
      <c r="V38" s="186"/>
      <c r="W38" s="190"/>
      <c r="X38" s="191"/>
      <c r="Y38" s="191"/>
      <c r="Z38" s="201"/>
      <c r="AA38" s="201"/>
      <c r="AB38" s="191"/>
      <c r="AC38" s="191"/>
      <c r="AD38" s="191"/>
      <c r="AE38" s="201"/>
      <c r="AF38" s="201"/>
    </row>
    <row r="39" spans="2:45" ht="30.6">
      <c r="B39" s="214" t="s">
        <v>73</v>
      </c>
      <c r="C39" s="183" t="s">
        <v>25</v>
      </c>
      <c r="D39" s="184"/>
      <c r="E39" s="184"/>
      <c r="F39" s="193"/>
      <c r="G39" s="193"/>
      <c r="H39" s="193"/>
      <c r="I39" s="193"/>
      <c r="J39" s="193"/>
      <c r="K39" s="193"/>
      <c r="L39" s="193"/>
      <c r="M39" s="193"/>
      <c r="N39" s="185"/>
      <c r="O39" s="185"/>
      <c r="P39" s="185"/>
      <c r="Q39" s="184"/>
      <c r="R39" s="185"/>
      <c r="S39" s="193"/>
      <c r="T39" s="193"/>
      <c r="U39" s="193"/>
      <c r="V39" s="186"/>
      <c r="W39" s="215">
        <f>COUNT(F39:H39)</f>
        <v>0</v>
      </c>
      <c r="X39" s="215">
        <f>SUM(F39:H39)</f>
        <v>0</v>
      </c>
      <c r="Y39" s="216">
        <f>AR19</f>
        <v>1</v>
      </c>
      <c r="Z39" s="217">
        <f>X39/Y39</f>
        <v>0</v>
      </c>
      <c r="AA39" s="217">
        <f>AS19/AI21</f>
        <v>8.0952380952380946E-3</v>
      </c>
      <c r="AB39" s="215">
        <f>COUNT(I39:M39,S39:U39)</f>
        <v>0</v>
      </c>
      <c r="AC39" s="215">
        <f>SUM(I39:M39,S39:U39)</f>
        <v>0</v>
      </c>
      <c r="AD39" s="216">
        <f>AR20</f>
        <v>8</v>
      </c>
      <c r="AE39" s="217">
        <f>AC39/AD39</f>
        <v>0</v>
      </c>
      <c r="AF39" s="217">
        <f>AS20/AI21</f>
        <v>1.5238095238095238E-2</v>
      </c>
      <c r="AM39" s="218"/>
      <c r="AN39" s="218"/>
      <c r="AO39" s="218"/>
      <c r="AP39" s="218"/>
      <c r="AQ39" s="218"/>
      <c r="AR39" s="218"/>
      <c r="AS39" s="218"/>
    </row>
    <row r="40" spans="2:45">
      <c r="B40" s="203" t="s">
        <v>78</v>
      </c>
      <c r="C40" s="183" t="s">
        <v>26</v>
      </c>
      <c r="D40" s="219"/>
      <c r="E40" s="220"/>
      <c r="F40" s="220"/>
      <c r="G40" s="220"/>
      <c r="H40" s="220"/>
      <c r="I40" s="220"/>
      <c r="J40" s="220"/>
      <c r="K40" s="220"/>
      <c r="L40" s="220"/>
      <c r="M40" s="221"/>
      <c r="N40" s="184"/>
      <c r="O40" s="184"/>
      <c r="P40" s="184"/>
      <c r="Q40" s="222"/>
      <c r="R40" s="223"/>
      <c r="S40" s="224"/>
      <c r="T40" s="224"/>
      <c r="U40" s="224"/>
      <c r="V40" s="225"/>
      <c r="W40" s="215" t="s">
        <v>102</v>
      </c>
      <c r="X40" s="215" t="s">
        <v>102</v>
      </c>
      <c r="Y40" s="215" t="s">
        <v>102</v>
      </c>
      <c r="Z40" s="215" t="s">
        <v>102</v>
      </c>
      <c r="AA40" s="215" t="s">
        <v>102</v>
      </c>
      <c r="AB40" s="215" t="s">
        <v>102</v>
      </c>
      <c r="AC40" s="215" t="s">
        <v>102</v>
      </c>
      <c r="AD40" s="215" t="s">
        <v>102</v>
      </c>
      <c r="AE40" s="215" t="s">
        <v>102</v>
      </c>
      <c r="AF40" s="215" t="s">
        <v>102</v>
      </c>
      <c r="AM40" s="218"/>
      <c r="AN40" s="218"/>
      <c r="AO40" s="218"/>
      <c r="AP40" s="218"/>
      <c r="AQ40" s="218"/>
      <c r="AR40" s="218"/>
      <c r="AS40" s="218"/>
    </row>
    <row r="41" spans="2:45">
      <c r="B41" s="203"/>
      <c r="C41" s="183" t="s">
        <v>35</v>
      </c>
      <c r="D41" s="184"/>
      <c r="E41" s="184"/>
      <c r="F41" s="193"/>
      <c r="G41" s="193"/>
      <c r="H41" s="193"/>
      <c r="I41" s="193"/>
      <c r="J41" s="193"/>
      <c r="K41" s="193"/>
      <c r="L41" s="193"/>
      <c r="M41" s="193"/>
      <c r="N41" s="185"/>
      <c r="O41" s="185"/>
      <c r="P41" s="185"/>
      <c r="Q41" s="185"/>
      <c r="R41" s="185"/>
      <c r="S41" s="193"/>
      <c r="T41" s="193"/>
      <c r="U41" s="193"/>
      <c r="V41" s="186"/>
      <c r="W41" s="194">
        <f>COUNT(F41:H54)</f>
        <v>0</v>
      </c>
      <c r="X41" s="195">
        <f>SUM(F41:H54)</f>
        <v>0</v>
      </c>
      <c r="Y41" s="196">
        <f>AT19</f>
        <v>6</v>
      </c>
      <c r="Z41" s="197">
        <f>X41/Y41</f>
        <v>0</v>
      </c>
      <c r="AA41" s="197">
        <f>AU19/AI21</f>
        <v>4.8571428571428571E-2</v>
      </c>
      <c r="AB41" s="195">
        <f>COUNT(I41:M54,S41:U54)</f>
        <v>0</v>
      </c>
      <c r="AC41" s="195">
        <f>SUM(I41:M54,S41:U54)</f>
        <v>0</v>
      </c>
      <c r="AD41" s="196">
        <f>AT20</f>
        <v>40</v>
      </c>
      <c r="AE41" s="197">
        <f>AC41/AD41</f>
        <v>0</v>
      </c>
      <c r="AF41" s="197">
        <f>AU20/AI21</f>
        <v>7.6190476190476197E-2</v>
      </c>
      <c r="AM41" s="218"/>
      <c r="AN41" s="218"/>
      <c r="AO41" s="218"/>
      <c r="AP41" s="218"/>
      <c r="AQ41" s="218"/>
      <c r="AR41" s="218"/>
      <c r="AS41" s="218"/>
    </row>
    <row r="42" spans="2:45">
      <c r="B42" s="203"/>
      <c r="C42" s="183" t="s">
        <v>36</v>
      </c>
      <c r="D42" s="184"/>
      <c r="E42" s="184"/>
      <c r="F42" s="193"/>
      <c r="G42" s="193"/>
      <c r="H42" s="193"/>
      <c r="I42" s="193"/>
      <c r="J42" s="193"/>
      <c r="K42" s="193"/>
      <c r="L42" s="193"/>
      <c r="M42" s="193"/>
      <c r="N42" s="185"/>
      <c r="O42" s="185"/>
      <c r="P42" s="185"/>
      <c r="Q42" s="185"/>
      <c r="R42" s="185"/>
      <c r="S42" s="193"/>
      <c r="T42" s="193"/>
      <c r="U42" s="193"/>
      <c r="V42" s="186"/>
      <c r="W42" s="187"/>
      <c r="X42" s="188"/>
      <c r="Y42" s="188"/>
      <c r="Z42" s="199"/>
      <c r="AA42" s="199"/>
      <c r="AB42" s="188"/>
      <c r="AC42" s="188"/>
      <c r="AD42" s="188"/>
      <c r="AE42" s="199"/>
      <c r="AF42" s="199"/>
      <c r="AH42" s="226"/>
    </row>
    <row r="43" spans="2:45">
      <c r="B43" s="203"/>
      <c r="C43" s="183" t="s">
        <v>38</v>
      </c>
      <c r="D43" s="184"/>
      <c r="E43" s="184"/>
      <c r="F43" s="193"/>
      <c r="G43" s="193"/>
      <c r="H43" s="193"/>
      <c r="I43" s="193"/>
      <c r="J43" s="193"/>
      <c r="K43" s="193"/>
      <c r="L43" s="193"/>
      <c r="M43" s="193"/>
      <c r="N43" s="185"/>
      <c r="O43" s="185"/>
      <c r="P43" s="185"/>
      <c r="Q43" s="185"/>
      <c r="R43" s="185"/>
      <c r="S43" s="193"/>
      <c r="T43" s="193"/>
      <c r="U43" s="193"/>
      <c r="V43" s="186"/>
      <c r="W43" s="187"/>
      <c r="X43" s="188"/>
      <c r="Y43" s="188"/>
      <c r="Z43" s="199"/>
      <c r="AA43" s="199"/>
      <c r="AB43" s="188"/>
      <c r="AC43" s="188"/>
      <c r="AD43" s="188"/>
      <c r="AE43" s="199"/>
      <c r="AF43" s="199"/>
      <c r="AH43" s="226"/>
    </row>
    <row r="44" spans="2:45">
      <c r="B44" s="203"/>
      <c r="C44" s="183" t="s">
        <v>40</v>
      </c>
      <c r="D44" s="184"/>
      <c r="E44" s="184"/>
      <c r="F44" s="193"/>
      <c r="G44" s="193"/>
      <c r="H44" s="193"/>
      <c r="I44" s="193"/>
      <c r="J44" s="193"/>
      <c r="K44" s="193"/>
      <c r="L44" s="193"/>
      <c r="M44" s="193"/>
      <c r="N44" s="185"/>
      <c r="O44" s="185"/>
      <c r="P44" s="185"/>
      <c r="Q44" s="185"/>
      <c r="R44" s="185"/>
      <c r="S44" s="193"/>
      <c r="T44" s="193"/>
      <c r="U44" s="193"/>
      <c r="V44" s="186"/>
      <c r="W44" s="187"/>
      <c r="X44" s="188"/>
      <c r="Y44" s="188"/>
      <c r="Z44" s="199"/>
      <c r="AA44" s="199"/>
      <c r="AB44" s="188"/>
      <c r="AC44" s="188"/>
      <c r="AD44" s="188"/>
      <c r="AE44" s="199"/>
      <c r="AF44" s="199"/>
    </row>
    <row r="45" spans="2:45">
      <c r="B45" s="203"/>
      <c r="C45" s="183" t="s">
        <v>39</v>
      </c>
      <c r="D45" s="184"/>
      <c r="E45" s="184"/>
      <c r="F45" s="193"/>
      <c r="G45" s="193"/>
      <c r="H45" s="193"/>
      <c r="I45" s="193"/>
      <c r="J45" s="193"/>
      <c r="K45" s="193"/>
      <c r="L45" s="193"/>
      <c r="M45" s="193"/>
      <c r="N45" s="185"/>
      <c r="O45" s="185"/>
      <c r="P45" s="185"/>
      <c r="Q45" s="185"/>
      <c r="R45" s="185"/>
      <c r="S45" s="193"/>
      <c r="T45" s="193"/>
      <c r="U45" s="193"/>
      <c r="V45" s="186"/>
      <c r="W45" s="187"/>
      <c r="X45" s="188"/>
      <c r="Y45" s="188"/>
      <c r="Z45" s="199"/>
      <c r="AA45" s="199"/>
      <c r="AB45" s="188"/>
      <c r="AC45" s="188"/>
      <c r="AD45" s="188"/>
      <c r="AE45" s="199"/>
      <c r="AF45" s="199"/>
    </row>
    <row r="46" spans="2:45">
      <c r="B46" s="203"/>
      <c r="C46" s="183" t="s">
        <v>37</v>
      </c>
      <c r="D46" s="184"/>
      <c r="E46" s="184"/>
      <c r="F46" s="193"/>
      <c r="G46" s="193"/>
      <c r="H46" s="193"/>
      <c r="I46" s="193"/>
      <c r="J46" s="193"/>
      <c r="K46" s="193"/>
      <c r="L46" s="193"/>
      <c r="M46" s="193"/>
      <c r="N46" s="185"/>
      <c r="O46" s="185"/>
      <c r="P46" s="185"/>
      <c r="Q46" s="185"/>
      <c r="R46" s="185"/>
      <c r="S46" s="193"/>
      <c r="T46" s="193"/>
      <c r="U46" s="193"/>
      <c r="V46" s="186"/>
      <c r="W46" s="187"/>
      <c r="X46" s="188"/>
      <c r="Y46" s="188"/>
      <c r="Z46" s="199"/>
      <c r="AA46" s="199"/>
      <c r="AB46" s="188"/>
      <c r="AC46" s="188"/>
      <c r="AD46" s="188"/>
      <c r="AE46" s="199"/>
      <c r="AF46" s="199"/>
      <c r="AL46" s="181" t="s">
        <v>97</v>
      </c>
      <c r="AN46" s="181" t="s">
        <v>98</v>
      </c>
    </row>
    <row r="47" spans="2:45">
      <c r="B47" s="203"/>
      <c r="C47" s="183" t="s">
        <v>41</v>
      </c>
      <c r="D47" s="184"/>
      <c r="E47" s="184"/>
      <c r="F47" s="193"/>
      <c r="G47" s="193"/>
      <c r="H47" s="193"/>
      <c r="I47" s="193"/>
      <c r="J47" s="193"/>
      <c r="K47" s="193"/>
      <c r="L47" s="193"/>
      <c r="M47" s="193"/>
      <c r="N47" s="185"/>
      <c r="O47" s="185"/>
      <c r="P47" s="185"/>
      <c r="Q47" s="185"/>
      <c r="R47" s="185"/>
      <c r="S47" s="193"/>
      <c r="T47" s="193"/>
      <c r="U47" s="193"/>
      <c r="V47" s="186"/>
      <c r="W47" s="187"/>
      <c r="X47" s="188"/>
      <c r="Y47" s="188"/>
      <c r="Z47" s="199"/>
      <c r="AA47" s="199"/>
      <c r="AB47" s="188"/>
      <c r="AC47" s="188"/>
      <c r="AD47" s="188"/>
      <c r="AE47" s="199"/>
      <c r="AF47" s="199"/>
      <c r="AJ47" s="181" t="s">
        <v>81</v>
      </c>
      <c r="AL47" s="181">
        <f>$Y$23/15</f>
        <v>2.3333333333333335</v>
      </c>
      <c r="AN47" s="181">
        <f>$AD$23/40</f>
        <v>0</v>
      </c>
    </row>
    <row r="48" spans="2:45">
      <c r="B48" s="203"/>
      <c r="C48" s="183" t="s">
        <v>42</v>
      </c>
      <c r="D48" s="184"/>
      <c r="E48" s="184"/>
      <c r="F48" s="193"/>
      <c r="G48" s="193"/>
      <c r="H48" s="193"/>
      <c r="I48" s="193"/>
      <c r="J48" s="193"/>
      <c r="K48" s="193"/>
      <c r="L48" s="193"/>
      <c r="M48" s="193"/>
      <c r="N48" s="185"/>
      <c r="O48" s="185"/>
      <c r="P48" s="185"/>
      <c r="Q48" s="185"/>
      <c r="R48" s="185"/>
      <c r="S48" s="193"/>
      <c r="T48" s="193"/>
      <c r="U48" s="193"/>
      <c r="V48" s="186"/>
      <c r="W48" s="187"/>
      <c r="X48" s="188"/>
      <c r="Y48" s="188"/>
      <c r="Z48" s="199"/>
      <c r="AA48" s="199"/>
      <c r="AB48" s="188"/>
      <c r="AC48" s="188"/>
      <c r="AD48" s="188"/>
      <c r="AE48" s="199"/>
      <c r="AF48" s="199"/>
      <c r="AJ48" s="181" t="s">
        <v>71</v>
      </c>
      <c r="AL48" s="181">
        <f t="shared" ref="AL48" si="1">$Y$28/18</f>
        <v>2.1111111111111112</v>
      </c>
      <c r="AN48" s="181">
        <f>$AD$28/48</f>
        <v>0.10416666666666667</v>
      </c>
    </row>
    <row r="49" spans="2:40">
      <c r="B49" s="203"/>
      <c r="C49" s="183" t="s">
        <v>43</v>
      </c>
      <c r="D49" s="184"/>
      <c r="E49" s="184"/>
      <c r="F49" s="193"/>
      <c r="G49" s="193"/>
      <c r="H49" s="193"/>
      <c r="I49" s="193"/>
      <c r="J49" s="193"/>
      <c r="K49" s="193"/>
      <c r="L49" s="193"/>
      <c r="M49" s="193"/>
      <c r="N49" s="185"/>
      <c r="O49" s="185"/>
      <c r="P49" s="185"/>
      <c r="Q49" s="185"/>
      <c r="R49" s="185"/>
      <c r="S49" s="193"/>
      <c r="T49" s="193"/>
      <c r="U49" s="193"/>
      <c r="V49" s="186"/>
      <c r="W49" s="187"/>
      <c r="X49" s="188"/>
      <c r="Y49" s="188"/>
      <c r="Z49" s="199"/>
      <c r="AA49" s="199"/>
      <c r="AB49" s="188"/>
      <c r="AC49" s="188"/>
      <c r="AD49" s="188"/>
      <c r="AE49" s="199"/>
      <c r="AF49" s="199"/>
      <c r="AJ49" s="181" t="s">
        <v>106</v>
      </c>
      <c r="AL49" s="181">
        <f t="shared" ref="AL49" si="2">$Y$32/6</f>
        <v>1.5</v>
      </c>
      <c r="AN49" s="181">
        <f>$AD$32/16</f>
        <v>7.375</v>
      </c>
    </row>
    <row r="50" spans="2:40">
      <c r="B50" s="203"/>
      <c r="C50" s="227" t="s">
        <v>44</v>
      </c>
      <c r="D50" s="184"/>
      <c r="E50" s="184"/>
      <c r="F50" s="193"/>
      <c r="G50" s="193"/>
      <c r="H50" s="193"/>
      <c r="I50" s="193"/>
      <c r="J50" s="193"/>
      <c r="K50" s="193"/>
      <c r="L50" s="193"/>
      <c r="M50" s="193"/>
      <c r="N50" s="185"/>
      <c r="O50" s="185"/>
      <c r="P50" s="185"/>
      <c r="Q50" s="185"/>
      <c r="R50" s="185"/>
      <c r="S50" s="193"/>
      <c r="T50" s="193"/>
      <c r="U50" s="193"/>
      <c r="V50" s="186"/>
      <c r="W50" s="187"/>
      <c r="X50" s="188"/>
      <c r="Y50" s="188"/>
      <c r="Z50" s="199"/>
      <c r="AA50" s="199"/>
      <c r="AB50" s="188"/>
      <c r="AC50" s="188"/>
      <c r="AD50" s="188"/>
      <c r="AE50" s="199"/>
      <c r="AF50" s="199"/>
      <c r="AJ50" s="181" t="s">
        <v>101</v>
      </c>
      <c r="AL50" s="181">
        <f t="shared" ref="AL50" si="3">$Y$36/9</f>
        <v>0.55555555555555558</v>
      </c>
      <c r="AN50" s="181">
        <f>$AD$36/24</f>
        <v>0.91666666666666663</v>
      </c>
    </row>
    <row r="51" spans="2:40">
      <c r="B51" s="203"/>
      <c r="C51" s="183" t="s">
        <v>45</v>
      </c>
      <c r="D51" s="184"/>
      <c r="E51" s="184"/>
      <c r="F51" s="193"/>
      <c r="G51" s="193"/>
      <c r="H51" s="193"/>
      <c r="I51" s="193"/>
      <c r="J51" s="193"/>
      <c r="K51" s="193"/>
      <c r="L51" s="193"/>
      <c r="M51" s="193"/>
      <c r="N51" s="185"/>
      <c r="O51" s="185"/>
      <c r="P51" s="185"/>
      <c r="Q51" s="185"/>
      <c r="R51" s="185"/>
      <c r="S51" s="193"/>
      <c r="T51" s="193"/>
      <c r="U51" s="193"/>
      <c r="V51" s="186"/>
      <c r="W51" s="187"/>
      <c r="X51" s="188"/>
      <c r="Y51" s="188"/>
      <c r="Z51" s="199"/>
      <c r="AA51" s="199"/>
      <c r="AB51" s="188"/>
      <c r="AC51" s="188"/>
      <c r="AD51" s="188"/>
      <c r="AE51" s="199"/>
      <c r="AF51" s="199"/>
      <c r="AJ51" s="181" t="s">
        <v>73</v>
      </c>
      <c r="AL51" s="181">
        <f t="shared" ref="AL51" si="4">$Y$39/3</f>
        <v>0.33333333333333331</v>
      </c>
      <c r="AN51" s="181">
        <f>$AD$39/8</f>
        <v>1</v>
      </c>
    </row>
    <row r="52" spans="2:40">
      <c r="B52" s="203"/>
      <c r="C52" s="183" t="s">
        <v>46</v>
      </c>
      <c r="D52" s="184"/>
      <c r="E52" s="184"/>
      <c r="F52" s="193"/>
      <c r="G52" s="193"/>
      <c r="H52" s="193"/>
      <c r="I52" s="193"/>
      <c r="J52" s="193"/>
      <c r="K52" s="193"/>
      <c r="L52" s="193"/>
      <c r="M52" s="193"/>
      <c r="N52" s="185"/>
      <c r="O52" s="185"/>
      <c r="P52" s="185"/>
      <c r="Q52" s="185"/>
      <c r="R52" s="185"/>
      <c r="S52" s="193"/>
      <c r="T52" s="193"/>
      <c r="U52" s="193"/>
      <c r="V52" s="186"/>
      <c r="W52" s="187"/>
      <c r="X52" s="188"/>
      <c r="Y52" s="188"/>
      <c r="Z52" s="199"/>
      <c r="AA52" s="199"/>
      <c r="AB52" s="188"/>
      <c r="AC52" s="188"/>
      <c r="AD52" s="188"/>
      <c r="AE52" s="199"/>
      <c r="AF52" s="199"/>
      <c r="AJ52" s="181" t="s">
        <v>78</v>
      </c>
      <c r="AL52" s="181">
        <f t="shared" ref="AL52" si="5">$Y$41/42</f>
        <v>0.14285714285714285</v>
      </c>
      <c r="AN52" s="181">
        <f>$AD$41/112</f>
        <v>0.35714285714285715</v>
      </c>
    </row>
    <row r="53" spans="2:40">
      <c r="B53" s="203"/>
      <c r="C53" s="183" t="s">
        <v>47</v>
      </c>
      <c r="D53" s="184"/>
      <c r="E53" s="184"/>
      <c r="F53" s="193"/>
      <c r="G53" s="193"/>
      <c r="H53" s="193"/>
      <c r="I53" s="193"/>
      <c r="J53" s="193"/>
      <c r="K53" s="193"/>
      <c r="L53" s="193"/>
      <c r="M53" s="193"/>
      <c r="N53" s="185"/>
      <c r="O53" s="185"/>
      <c r="P53" s="185"/>
      <c r="Q53" s="185"/>
      <c r="R53" s="185"/>
      <c r="S53" s="193"/>
      <c r="T53" s="193"/>
      <c r="U53" s="193"/>
      <c r="V53" s="186"/>
      <c r="W53" s="187"/>
      <c r="X53" s="188"/>
      <c r="Y53" s="188"/>
      <c r="Z53" s="199"/>
      <c r="AA53" s="199"/>
      <c r="AB53" s="188"/>
      <c r="AC53" s="188"/>
      <c r="AD53" s="188"/>
      <c r="AE53" s="199"/>
      <c r="AF53" s="199"/>
      <c r="AJ53" s="181" t="s">
        <v>75</v>
      </c>
      <c r="AL53" s="181">
        <f t="shared" ref="AL53" si="6">$Y$62/24</f>
        <v>0.25</v>
      </c>
      <c r="AN53" s="181">
        <f>$AD$62/64</f>
        <v>0.109375</v>
      </c>
    </row>
    <row r="54" spans="2:40">
      <c r="B54" s="203"/>
      <c r="C54" s="183" t="s">
        <v>48</v>
      </c>
      <c r="D54" s="184"/>
      <c r="E54" s="184"/>
      <c r="F54" s="193"/>
      <c r="G54" s="193"/>
      <c r="H54" s="193"/>
      <c r="I54" s="193"/>
      <c r="J54" s="193"/>
      <c r="K54" s="193"/>
      <c r="L54" s="193"/>
      <c r="M54" s="193"/>
      <c r="N54" s="185"/>
      <c r="O54" s="185"/>
      <c r="P54" s="185"/>
      <c r="Q54" s="185"/>
      <c r="R54" s="185"/>
      <c r="S54" s="193"/>
      <c r="T54" s="193"/>
      <c r="U54" s="193"/>
      <c r="V54" s="186"/>
      <c r="W54" s="190"/>
      <c r="X54" s="191"/>
      <c r="Y54" s="191"/>
      <c r="Z54" s="201"/>
      <c r="AA54" s="201"/>
      <c r="AB54" s="191"/>
      <c r="AC54" s="191"/>
      <c r="AD54" s="191"/>
      <c r="AE54" s="201"/>
      <c r="AF54" s="201"/>
    </row>
    <row r="55" spans="2:40" ht="34.799999999999997">
      <c r="B55" s="214" t="s">
        <v>74</v>
      </c>
      <c r="C55" s="183" t="s">
        <v>49</v>
      </c>
      <c r="D55" s="184"/>
      <c r="E55" s="184"/>
      <c r="F55" s="184"/>
      <c r="G55" s="184"/>
      <c r="H55" s="184"/>
      <c r="I55" s="184"/>
      <c r="J55" s="184"/>
      <c r="K55" s="184"/>
      <c r="L55" s="184"/>
      <c r="M55" s="184"/>
      <c r="N55" s="185"/>
      <c r="O55" s="185"/>
      <c r="P55" s="185"/>
      <c r="Q55" s="185"/>
      <c r="R55" s="185"/>
      <c r="S55" s="184"/>
      <c r="T55" s="184"/>
      <c r="U55" s="184"/>
      <c r="V55" s="186"/>
      <c r="W55" s="215" t="s">
        <v>102</v>
      </c>
      <c r="X55" s="215" t="s">
        <v>102</v>
      </c>
      <c r="Y55" s="215" t="s">
        <v>102</v>
      </c>
      <c r="Z55" s="215" t="s">
        <v>102</v>
      </c>
      <c r="AA55" s="215" t="s">
        <v>102</v>
      </c>
      <c r="AB55" s="215" t="s">
        <v>102</v>
      </c>
      <c r="AC55" s="215" t="s">
        <v>102</v>
      </c>
      <c r="AD55" s="215" t="s">
        <v>102</v>
      </c>
      <c r="AE55" s="215" t="s">
        <v>102</v>
      </c>
      <c r="AF55" s="215" t="s">
        <v>102</v>
      </c>
    </row>
    <row r="56" spans="2:40">
      <c r="B56" s="203" t="s">
        <v>76</v>
      </c>
      <c r="C56" s="183" t="s">
        <v>50</v>
      </c>
      <c r="D56" s="184"/>
      <c r="E56" s="184"/>
      <c r="F56" s="184"/>
      <c r="G56" s="184"/>
      <c r="H56" s="184"/>
      <c r="I56" s="184"/>
      <c r="J56" s="184"/>
      <c r="K56" s="184"/>
      <c r="L56" s="184"/>
      <c r="M56" s="184"/>
      <c r="N56" s="185"/>
      <c r="O56" s="185"/>
      <c r="P56" s="185"/>
      <c r="Q56" s="185"/>
      <c r="R56" s="185"/>
      <c r="S56" s="184"/>
      <c r="T56" s="184"/>
      <c r="U56" s="184"/>
      <c r="V56" s="186"/>
      <c r="W56" s="194" t="s">
        <v>102</v>
      </c>
      <c r="X56" s="195" t="s">
        <v>102</v>
      </c>
      <c r="Y56" s="195" t="s">
        <v>102</v>
      </c>
      <c r="Z56" s="195" t="s">
        <v>102</v>
      </c>
      <c r="AA56" s="195" t="s">
        <v>102</v>
      </c>
      <c r="AB56" s="195" t="s">
        <v>102</v>
      </c>
      <c r="AC56" s="195" t="s">
        <v>102</v>
      </c>
      <c r="AD56" s="195" t="s">
        <v>102</v>
      </c>
      <c r="AE56" s="195" t="s">
        <v>102</v>
      </c>
      <c r="AF56" s="195" t="s">
        <v>102</v>
      </c>
    </row>
    <row r="57" spans="2:40">
      <c r="B57" s="203"/>
      <c r="C57" s="183" t="s">
        <v>51</v>
      </c>
      <c r="D57" s="184"/>
      <c r="E57" s="184"/>
      <c r="F57" s="184"/>
      <c r="G57" s="184"/>
      <c r="H57" s="184"/>
      <c r="I57" s="184"/>
      <c r="J57" s="184"/>
      <c r="K57" s="184"/>
      <c r="L57" s="184"/>
      <c r="M57" s="184"/>
      <c r="N57" s="185"/>
      <c r="O57" s="185"/>
      <c r="P57" s="185"/>
      <c r="Q57" s="185"/>
      <c r="R57" s="185"/>
      <c r="S57" s="184"/>
      <c r="T57" s="184"/>
      <c r="U57" s="184"/>
      <c r="V57" s="186"/>
      <c r="W57" s="187"/>
      <c r="X57" s="188"/>
      <c r="Y57" s="188"/>
      <c r="Z57" s="188"/>
      <c r="AA57" s="188"/>
      <c r="AB57" s="188"/>
      <c r="AC57" s="188"/>
      <c r="AD57" s="188"/>
      <c r="AE57" s="188"/>
      <c r="AF57" s="188"/>
    </row>
    <row r="58" spans="2:40">
      <c r="B58" s="203"/>
      <c r="C58" s="183" t="s">
        <v>52</v>
      </c>
      <c r="D58" s="184"/>
      <c r="E58" s="184"/>
      <c r="F58" s="184"/>
      <c r="G58" s="184"/>
      <c r="H58" s="184"/>
      <c r="I58" s="184"/>
      <c r="J58" s="184"/>
      <c r="K58" s="184"/>
      <c r="L58" s="184"/>
      <c r="M58" s="184"/>
      <c r="N58" s="185"/>
      <c r="O58" s="185"/>
      <c r="P58" s="185"/>
      <c r="Q58" s="185"/>
      <c r="R58" s="185"/>
      <c r="S58" s="184"/>
      <c r="T58" s="184"/>
      <c r="U58" s="184"/>
      <c r="V58" s="186"/>
      <c r="W58" s="187"/>
      <c r="X58" s="188"/>
      <c r="Y58" s="188"/>
      <c r="Z58" s="188"/>
      <c r="AA58" s="188"/>
      <c r="AB58" s="188"/>
      <c r="AC58" s="188"/>
      <c r="AD58" s="188"/>
      <c r="AE58" s="188"/>
      <c r="AF58" s="188"/>
    </row>
    <row r="59" spans="2:40">
      <c r="B59" s="203"/>
      <c r="C59" s="183" t="s">
        <v>53</v>
      </c>
      <c r="D59" s="184"/>
      <c r="E59" s="184"/>
      <c r="F59" s="184"/>
      <c r="G59" s="184"/>
      <c r="H59" s="184"/>
      <c r="I59" s="184"/>
      <c r="J59" s="184"/>
      <c r="K59" s="184"/>
      <c r="L59" s="184"/>
      <c r="M59" s="184"/>
      <c r="N59" s="185"/>
      <c r="O59" s="185"/>
      <c r="P59" s="185"/>
      <c r="Q59" s="185"/>
      <c r="R59" s="185"/>
      <c r="S59" s="184"/>
      <c r="T59" s="184"/>
      <c r="U59" s="184"/>
      <c r="V59" s="186"/>
      <c r="W59" s="187"/>
      <c r="X59" s="188"/>
      <c r="Y59" s="188"/>
      <c r="Z59" s="188"/>
      <c r="AA59" s="188"/>
      <c r="AB59" s="188"/>
      <c r="AC59" s="188"/>
      <c r="AD59" s="188"/>
      <c r="AE59" s="188"/>
      <c r="AF59" s="188"/>
    </row>
    <row r="60" spans="2:40">
      <c r="B60" s="203"/>
      <c r="C60" s="183" t="s">
        <v>54</v>
      </c>
      <c r="D60" s="184"/>
      <c r="E60" s="184"/>
      <c r="F60" s="184"/>
      <c r="G60" s="184"/>
      <c r="H60" s="184"/>
      <c r="I60" s="184"/>
      <c r="J60" s="184"/>
      <c r="K60" s="184"/>
      <c r="L60" s="184"/>
      <c r="M60" s="184"/>
      <c r="N60" s="185"/>
      <c r="O60" s="185"/>
      <c r="P60" s="185"/>
      <c r="Q60" s="185"/>
      <c r="R60" s="185"/>
      <c r="S60" s="184"/>
      <c r="T60" s="184"/>
      <c r="U60" s="184"/>
      <c r="V60" s="186"/>
      <c r="W60" s="187"/>
      <c r="X60" s="188"/>
      <c r="Y60" s="188"/>
      <c r="Z60" s="188"/>
      <c r="AA60" s="188"/>
      <c r="AB60" s="188"/>
      <c r="AC60" s="188"/>
      <c r="AD60" s="188"/>
      <c r="AE60" s="188"/>
      <c r="AF60" s="188"/>
    </row>
    <row r="61" spans="2:40">
      <c r="B61" s="203"/>
      <c r="C61" s="183" t="s">
        <v>55</v>
      </c>
      <c r="D61" s="184"/>
      <c r="E61" s="184"/>
      <c r="F61" s="184"/>
      <c r="G61" s="184"/>
      <c r="H61" s="184"/>
      <c r="I61" s="184"/>
      <c r="J61" s="184"/>
      <c r="K61" s="184"/>
      <c r="L61" s="184"/>
      <c r="M61" s="184"/>
      <c r="N61" s="185"/>
      <c r="O61" s="185"/>
      <c r="P61" s="185"/>
      <c r="Q61" s="185"/>
      <c r="R61" s="185"/>
      <c r="S61" s="184"/>
      <c r="T61" s="184"/>
      <c r="U61" s="184"/>
      <c r="V61" s="186"/>
      <c r="W61" s="190"/>
      <c r="X61" s="191"/>
      <c r="Y61" s="191"/>
      <c r="Z61" s="191"/>
      <c r="AA61" s="191"/>
      <c r="AB61" s="191"/>
      <c r="AC61" s="191"/>
      <c r="AD61" s="191"/>
      <c r="AE61" s="191"/>
      <c r="AF61" s="191"/>
    </row>
    <row r="62" spans="2:40">
      <c r="B62" s="203" t="s">
        <v>75</v>
      </c>
      <c r="C62" s="183" t="s">
        <v>65</v>
      </c>
      <c r="D62" s="184"/>
      <c r="E62" s="184"/>
      <c r="F62" s="193"/>
      <c r="G62" s="193"/>
      <c r="H62" s="193"/>
      <c r="I62" s="193"/>
      <c r="J62" s="193"/>
      <c r="K62" s="193"/>
      <c r="L62" s="193"/>
      <c r="M62" s="193"/>
      <c r="N62" s="185"/>
      <c r="O62" s="185"/>
      <c r="P62" s="185"/>
      <c r="Q62" s="185"/>
      <c r="R62" s="185"/>
      <c r="S62" s="193"/>
      <c r="T62" s="193"/>
      <c r="U62" s="193"/>
      <c r="V62" s="186"/>
      <c r="W62" s="194">
        <f>COUNT(F62:H69)</f>
        <v>0</v>
      </c>
      <c r="X62" s="195">
        <f>SUM(F62:H69)</f>
        <v>0</v>
      </c>
      <c r="Y62" s="196">
        <f>AV19</f>
        <v>6</v>
      </c>
      <c r="Z62" s="197">
        <f>X62/Y62</f>
        <v>0</v>
      </c>
      <c r="AA62" s="197">
        <f>AW19/AI21</f>
        <v>4.8571428571428571E-2</v>
      </c>
      <c r="AB62" s="195">
        <f>COUNT(I62:M69,S62:U69)</f>
        <v>0</v>
      </c>
      <c r="AC62" s="195">
        <f>SUM(I62:M69,S62:U69)</f>
        <v>0</v>
      </c>
      <c r="AD62" s="196">
        <f>AV20</f>
        <v>7</v>
      </c>
      <c r="AE62" s="197">
        <f>AC62/AD62</f>
        <v>0</v>
      </c>
      <c r="AF62" s="197">
        <f>AW20/AI21</f>
        <v>1.3333333333333334E-2</v>
      </c>
    </row>
    <row r="63" spans="2:40">
      <c r="B63" s="203"/>
      <c r="C63" s="183" t="s">
        <v>66</v>
      </c>
      <c r="D63" s="184"/>
      <c r="E63" s="184"/>
      <c r="F63" s="193"/>
      <c r="G63" s="193"/>
      <c r="H63" s="193"/>
      <c r="I63" s="193"/>
      <c r="J63" s="193"/>
      <c r="K63" s="193"/>
      <c r="L63" s="193"/>
      <c r="M63" s="193"/>
      <c r="N63" s="185"/>
      <c r="O63" s="185"/>
      <c r="P63" s="185"/>
      <c r="Q63" s="185"/>
      <c r="R63" s="185"/>
      <c r="S63" s="193"/>
      <c r="T63" s="193"/>
      <c r="U63" s="193"/>
      <c r="V63" s="186"/>
      <c r="W63" s="187"/>
      <c r="X63" s="188"/>
      <c r="Y63" s="188"/>
      <c r="Z63" s="199"/>
      <c r="AA63" s="199"/>
      <c r="AB63" s="188"/>
      <c r="AC63" s="188"/>
      <c r="AD63" s="188"/>
      <c r="AE63" s="199"/>
      <c r="AF63" s="199"/>
    </row>
    <row r="64" spans="2:40">
      <c r="B64" s="203"/>
      <c r="C64" s="183" t="s">
        <v>79</v>
      </c>
      <c r="D64" s="184"/>
      <c r="E64" s="184"/>
      <c r="F64" s="193"/>
      <c r="G64" s="193"/>
      <c r="H64" s="193"/>
      <c r="I64" s="193"/>
      <c r="J64" s="193"/>
      <c r="K64" s="193"/>
      <c r="L64" s="193"/>
      <c r="M64" s="193"/>
      <c r="N64" s="185"/>
      <c r="O64" s="185"/>
      <c r="P64" s="185"/>
      <c r="Q64" s="185"/>
      <c r="R64" s="185"/>
      <c r="S64" s="193"/>
      <c r="T64" s="193"/>
      <c r="U64" s="193"/>
      <c r="V64" s="186"/>
      <c r="W64" s="187"/>
      <c r="X64" s="188"/>
      <c r="Y64" s="188"/>
      <c r="Z64" s="199"/>
      <c r="AA64" s="199"/>
      <c r="AB64" s="188"/>
      <c r="AC64" s="188"/>
      <c r="AD64" s="188"/>
      <c r="AE64" s="199"/>
      <c r="AF64" s="199"/>
    </row>
    <row r="65" spans="2:32">
      <c r="B65" s="203"/>
      <c r="C65" s="183" t="s">
        <v>80</v>
      </c>
      <c r="D65" s="184"/>
      <c r="E65" s="184"/>
      <c r="F65" s="193"/>
      <c r="G65" s="193"/>
      <c r="H65" s="193"/>
      <c r="I65" s="193"/>
      <c r="J65" s="193"/>
      <c r="K65" s="193"/>
      <c r="L65" s="193"/>
      <c r="M65" s="193"/>
      <c r="N65" s="185"/>
      <c r="O65" s="185"/>
      <c r="P65" s="185"/>
      <c r="Q65" s="185"/>
      <c r="R65" s="185"/>
      <c r="S65" s="193"/>
      <c r="T65" s="193"/>
      <c r="U65" s="193"/>
      <c r="V65" s="186"/>
      <c r="W65" s="187"/>
      <c r="X65" s="188"/>
      <c r="Y65" s="188"/>
      <c r="Z65" s="199"/>
      <c r="AA65" s="199"/>
      <c r="AB65" s="188"/>
      <c r="AC65" s="188"/>
      <c r="AD65" s="188"/>
      <c r="AE65" s="199"/>
      <c r="AF65" s="199"/>
    </row>
    <row r="66" spans="2:32">
      <c r="B66" s="203"/>
      <c r="C66" s="183" t="s">
        <v>67</v>
      </c>
      <c r="D66" s="184"/>
      <c r="E66" s="184"/>
      <c r="F66" s="193"/>
      <c r="G66" s="193"/>
      <c r="H66" s="193"/>
      <c r="I66" s="193"/>
      <c r="J66" s="193"/>
      <c r="K66" s="193"/>
      <c r="L66" s="193"/>
      <c r="M66" s="193"/>
      <c r="N66" s="185"/>
      <c r="O66" s="185"/>
      <c r="P66" s="185"/>
      <c r="Q66" s="185"/>
      <c r="R66" s="185"/>
      <c r="S66" s="193"/>
      <c r="T66" s="193"/>
      <c r="U66" s="193"/>
      <c r="V66" s="186"/>
      <c r="W66" s="187"/>
      <c r="X66" s="188"/>
      <c r="Y66" s="188"/>
      <c r="Z66" s="199"/>
      <c r="AA66" s="199"/>
      <c r="AB66" s="188"/>
      <c r="AC66" s="188"/>
      <c r="AD66" s="188"/>
      <c r="AE66" s="199"/>
      <c r="AF66" s="199"/>
    </row>
    <row r="67" spans="2:32">
      <c r="B67" s="203"/>
      <c r="C67" s="183" t="s">
        <v>68</v>
      </c>
      <c r="D67" s="184"/>
      <c r="E67" s="184"/>
      <c r="F67" s="193"/>
      <c r="G67" s="193"/>
      <c r="H67" s="193"/>
      <c r="I67" s="193"/>
      <c r="J67" s="193"/>
      <c r="K67" s="193"/>
      <c r="L67" s="193"/>
      <c r="M67" s="193"/>
      <c r="N67" s="185"/>
      <c r="O67" s="185"/>
      <c r="P67" s="185"/>
      <c r="Q67" s="185"/>
      <c r="R67" s="185"/>
      <c r="S67" s="193"/>
      <c r="T67" s="193"/>
      <c r="U67" s="193"/>
      <c r="V67" s="186"/>
      <c r="W67" s="187"/>
      <c r="X67" s="188"/>
      <c r="Y67" s="188"/>
      <c r="Z67" s="199"/>
      <c r="AA67" s="199"/>
      <c r="AB67" s="188"/>
      <c r="AC67" s="188"/>
      <c r="AD67" s="188"/>
      <c r="AE67" s="199"/>
      <c r="AF67" s="199"/>
    </row>
    <row r="68" spans="2:32">
      <c r="B68" s="203"/>
      <c r="C68" s="183" t="s">
        <v>69</v>
      </c>
      <c r="D68" s="184"/>
      <c r="E68" s="184"/>
      <c r="F68" s="193"/>
      <c r="G68" s="193"/>
      <c r="H68" s="193"/>
      <c r="I68" s="193"/>
      <c r="J68" s="193"/>
      <c r="K68" s="193"/>
      <c r="L68" s="193"/>
      <c r="M68" s="193"/>
      <c r="N68" s="185"/>
      <c r="O68" s="185"/>
      <c r="P68" s="185"/>
      <c r="Q68" s="185"/>
      <c r="R68" s="185"/>
      <c r="S68" s="193"/>
      <c r="T68" s="193"/>
      <c r="U68" s="193"/>
      <c r="V68" s="186"/>
      <c r="W68" s="187"/>
      <c r="X68" s="188"/>
      <c r="Y68" s="188"/>
      <c r="Z68" s="199"/>
      <c r="AA68" s="199"/>
      <c r="AB68" s="188"/>
      <c r="AC68" s="188"/>
      <c r="AD68" s="188"/>
      <c r="AE68" s="199"/>
      <c r="AF68" s="199"/>
    </row>
    <row r="69" spans="2:32">
      <c r="B69" s="203"/>
      <c r="C69" s="183" t="s">
        <v>70</v>
      </c>
      <c r="D69" s="184"/>
      <c r="E69" s="184"/>
      <c r="F69" s="193"/>
      <c r="G69" s="193"/>
      <c r="H69" s="193"/>
      <c r="I69" s="193"/>
      <c r="J69" s="193"/>
      <c r="K69" s="193"/>
      <c r="L69" s="193"/>
      <c r="M69" s="193"/>
      <c r="N69" s="185"/>
      <c r="O69" s="185"/>
      <c r="P69" s="185"/>
      <c r="Q69" s="185"/>
      <c r="R69" s="185"/>
      <c r="S69" s="193"/>
      <c r="T69" s="193"/>
      <c r="U69" s="193"/>
      <c r="V69" s="186"/>
      <c r="W69" s="190"/>
      <c r="X69" s="191"/>
      <c r="Y69" s="191"/>
      <c r="Z69" s="201"/>
      <c r="AA69" s="201"/>
      <c r="AB69" s="191"/>
      <c r="AC69" s="191"/>
      <c r="AD69" s="191"/>
      <c r="AE69" s="201"/>
      <c r="AF69" s="201"/>
    </row>
    <row r="70" spans="2:32" ht="30" thickBot="1">
      <c r="B70" s="228" t="s">
        <v>77</v>
      </c>
      <c r="C70" s="229" t="s">
        <v>27</v>
      </c>
      <c r="D70" s="230"/>
      <c r="E70" s="230"/>
      <c r="F70" s="230"/>
      <c r="G70" s="230"/>
      <c r="H70" s="230"/>
      <c r="I70" s="230"/>
      <c r="J70" s="230"/>
      <c r="K70" s="230"/>
      <c r="L70" s="230"/>
      <c r="M70" s="230"/>
      <c r="N70" s="230"/>
      <c r="O70" s="230"/>
      <c r="P70" s="230"/>
      <c r="Q70" s="231"/>
      <c r="R70" s="230"/>
      <c r="S70" s="230"/>
      <c r="T70" s="230"/>
      <c r="U70" s="230"/>
      <c r="V70" s="232"/>
      <c r="W70" s="233" t="s">
        <v>102</v>
      </c>
      <c r="X70" s="233" t="s">
        <v>102</v>
      </c>
      <c r="Y70" s="233" t="s">
        <v>102</v>
      </c>
      <c r="Z70" s="233" t="s">
        <v>102</v>
      </c>
      <c r="AA70" s="233" t="s">
        <v>102</v>
      </c>
      <c r="AB70" s="233" t="s">
        <v>102</v>
      </c>
      <c r="AC70" s="233" t="s">
        <v>102</v>
      </c>
      <c r="AD70" s="233" t="s">
        <v>102</v>
      </c>
      <c r="AE70" s="233" t="s">
        <v>102</v>
      </c>
      <c r="AF70" s="233" t="s">
        <v>102</v>
      </c>
    </row>
    <row r="71" spans="2:32" ht="13.2" hidden="1" customHeight="1">
      <c r="C71" s="234" t="s">
        <v>32</v>
      </c>
      <c r="D71" s="235">
        <f>SUM(D17:D70)</f>
        <v>0</v>
      </c>
      <c r="E71" s="235">
        <f t="shared" ref="E71:V71" si="7">SUM(E17:E70)</f>
        <v>0</v>
      </c>
      <c r="F71" s="235">
        <f t="shared" si="7"/>
        <v>0</v>
      </c>
      <c r="G71" s="235">
        <f t="shared" si="7"/>
        <v>0</v>
      </c>
      <c r="H71" s="235">
        <f t="shared" si="7"/>
        <v>0</v>
      </c>
      <c r="I71" s="235">
        <f t="shared" si="7"/>
        <v>0</v>
      </c>
      <c r="J71" s="235">
        <f t="shared" si="7"/>
        <v>0</v>
      </c>
      <c r="K71" s="235">
        <f t="shared" si="7"/>
        <v>0</v>
      </c>
      <c r="L71" s="235">
        <f t="shared" si="7"/>
        <v>0</v>
      </c>
      <c r="M71" s="235">
        <f t="shared" si="7"/>
        <v>0</v>
      </c>
      <c r="N71" s="235">
        <f t="shared" si="7"/>
        <v>0</v>
      </c>
      <c r="O71" s="235">
        <f t="shared" si="7"/>
        <v>0</v>
      </c>
      <c r="P71" s="235">
        <f t="shared" si="7"/>
        <v>0</v>
      </c>
      <c r="Q71" s="235">
        <f t="shared" si="7"/>
        <v>0</v>
      </c>
      <c r="R71" s="235">
        <f t="shared" si="7"/>
        <v>0</v>
      </c>
      <c r="S71" s="235">
        <f t="shared" si="7"/>
        <v>0</v>
      </c>
      <c r="T71" s="235">
        <f t="shared" si="7"/>
        <v>0</v>
      </c>
      <c r="U71" s="235">
        <f t="shared" si="7"/>
        <v>0</v>
      </c>
      <c r="V71" s="236">
        <f t="shared" si="7"/>
        <v>0</v>
      </c>
      <c r="W71" s="237"/>
      <c r="X71" s="237"/>
      <c r="Y71" s="237"/>
      <c r="Z71" s="237"/>
      <c r="AA71" s="237"/>
      <c r="AB71" s="237"/>
      <c r="AC71" s="237"/>
      <c r="AD71" s="237"/>
      <c r="AE71" s="237"/>
      <c r="AF71" s="237"/>
    </row>
    <row r="72" spans="2:32" ht="13.2" hidden="1" customHeight="1">
      <c r="C72" s="238" t="s">
        <v>64</v>
      </c>
      <c r="D72" s="239">
        <v>53</v>
      </c>
      <c r="E72" s="239">
        <v>53</v>
      </c>
      <c r="F72" s="239">
        <v>53</v>
      </c>
      <c r="G72" s="239">
        <v>53</v>
      </c>
      <c r="H72" s="239">
        <v>53</v>
      </c>
      <c r="I72" s="239">
        <v>47</v>
      </c>
      <c r="J72" s="239">
        <v>47</v>
      </c>
      <c r="K72" s="239">
        <v>47</v>
      </c>
      <c r="L72" s="239">
        <v>47</v>
      </c>
      <c r="M72" s="239">
        <v>47</v>
      </c>
      <c r="N72" s="239">
        <v>1</v>
      </c>
      <c r="O72" s="239">
        <v>1</v>
      </c>
      <c r="P72" s="239">
        <v>1</v>
      </c>
      <c r="Q72" s="239">
        <v>2</v>
      </c>
      <c r="R72" s="239">
        <v>1</v>
      </c>
      <c r="S72" s="239">
        <v>53</v>
      </c>
      <c r="T72" s="239">
        <v>53</v>
      </c>
      <c r="U72" s="239">
        <v>53</v>
      </c>
      <c r="V72" s="240">
        <v>53</v>
      </c>
    </row>
    <row r="73" spans="2:32" ht="13.8" hidden="1" customHeight="1" thickBot="1">
      <c r="C73" s="241" t="s">
        <v>63</v>
      </c>
      <c r="D73" s="242">
        <f>D71/D72</f>
        <v>0</v>
      </c>
      <c r="E73" s="242">
        <f t="shared" ref="E73:V73" si="8">E71/E72</f>
        <v>0</v>
      </c>
      <c r="F73" s="242">
        <f t="shared" si="8"/>
        <v>0</v>
      </c>
      <c r="G73" s="242">
        <f t="shared" si="8"/>
        <v>0</v>
      </c>
      <c r="H73" s="242">
        <f t="shared" si="8"/>
        <v>0</v>
      </c>
      <c r="I73" s="242">
        <f t="shared" si="8"/>
        <v>0</v>
      </c>
      <c r="J73" s="242">
        <f t="shared" si="8"/>
        <v>0</v>
      </c>
      <c r="K73" s="242">
        <f t="shared" si="8"/>
        <v>0</v>
      </c>
      <c r="L73" s="242">
        <f t="shared" si="8"/>
        <v>0</v>
      </c>
      <c r="M73" s="242">
        <f t="shared" si="8"/>
        <v>0</v>
      </c>
      <c r="N73" s="242">
        <f t="shared" si="8"/>
        <v>0</v>
      </c>
      <c r="O73" s="242">
        <f t="shared" si="8"/>
        <v>0</v>
      </c>
      <c r="P73" s="242">
        <f t="shared" si="8"/>
        <v>0</v>
      </c>
      <c r="Q73" s="242">
        <f t="shared" si="8"/>
        <v>0</v>
      </c>
      <c r="R73" s="242">
        <f t="shared" si="8"/>
        <v>0</v>
      </c>
      <c r="S73" s="242">
        <f t="shared" si="8"/>
        <v>0</v>
      </c>
      <c r="T73" s="242">
        <f t="shared" si="8"/>
        <v>0</v>
      </c>
      <c r="U73" s="242">
        <f t="shared" si="8"/>
        <v>0</v>
      </c>
      <c r="V73" s="243">
        <f t="shared" si="8"/>
        <v>0</v>
      </c>
    </row>
    <row r="74" spans="2:32" ht="13.2" hidden="1" customHeight="1">
      <c r="B74" s="244"/>
      <c r="C74" s="245" t="s">
        <v>34</v>
      </c>
      <c r="D74" s="246">
        <v>718</v>
      </c>
      <c r="E74" s="247"/>
      <c r="F74" s="248"/>
      <c r="G74" s="248"/>
      <c r="H74" s="248"/>
      <c r="I74" s="248"/>
      <c r="J74" s="248"/>
      <c r="K74" s="248"/>
      <c r="L74" s="248"/>
      <c r="M74" s="248"/>
      <c r="N74" s="248"/>
      <c r="O74" s="248"/>
      <c r="P74" s="248"/>
      <c r="Q74" s="248"/>
      <c r="R74" s="248"/>
      <c r="S74" s="248"/>
      <c r="T74" s="248"/>
      <c r="U74" s="248"/>
      <c r="V74" s="248"/>
    </row>
    <row r="75" spans="2:32" ht="13.8" thickBot="1">
      <c r="E75" s="248"/>
      <c r="F75" s="169"/>
      <c r="G75" s="169"/>
      <c r="H75" s="169"/>
      <c r="I75" s="169"/>
      <c r="J75" s="169"/>
      <c r="K75" s="169"/>
      <c r="L75" s="169"/>
      <c r="M75" s="169"/>
      <c r="N75" s="169"/>
      <c r="O75" s="169"/>
      <c r="P75" s="169"/>
      <c r="Q75" s="169"/>
      <c r="R75" s="169"/>
      <c r="S75" s="169"/>
      <c r="T75" s="169"/>
      <c r="U75" s="169"/>
      <c r="V75" s="169"/>
    </row>
    <row r="76" spans="2:32" ht="18" thickBot="1">
      <c r="C76" s="249" t="s">
        <v>33</v>
      </c>
      <c r="D76" s="32" t="e">
        <f>'Calculation Sheet - Retail'!D76</f>
        <v>#DIV/0!</v>
      </c>
      <c r="E76" s="169"/>
      <c r="F76" s="169"/>
      <c r="G76" s="169"/>
      <c r="H76" s="169"/>
      <c r="I76" s="169"/>
      <c r="J76" s="169"/>
      <c r="K76" s="169"/>
      <c r="L76" s="169"/>
      <c r="M76" s="169"/>
      <c r="N76" s="169"/>
      <c r="O76" s="169"/>
      <c r="P76" s="169"/>
      <c r="Q76" s="169"/>
      <c r="R76" s="169"/>
      <c r="S76" s="169"/>
      <c r="T76" s="169"/>
      <c r="U76" s="169"/>
      <c r="V76" s="169"/>
    </row>
    <row r="77" spans="2:32" ht="13.8" thickBot="1">
      <c r="E77" s="169"/>
      <c r="F77" s="169"/>
      <c r="G77" s="169"/>
      <c r="H77" s="169"/>
      <c r="I77" s="169"/>
      <c r="J77" s="169"/>
      <c r="K77" s="169"/>
      <c r="L77" s="169"/>
      <c r="M77" s="169"/>
      <c r="N77" s="169"/>
      <c r="O77" s="169"/>
      <c r="P77" s="169"/>
      <c r="Q77" s="169"/>
      <c r="R77" s="169"/>
      <c r="S77" s="169"/>
      <c r="T77" s="169"/>
      <c r="U77" s="169"/>
      <c r="V77" s="169"/>
    </row>
    <row r="78" spans="2:32" ht="13.8">
      <c r="C78" s="250" t="s">
        <v>110</v>
      </c>
      <c r="D78" s="251"/>
      <c r="E78" s="251"/>
      <c r="F78" s="251"/>
      <c r="G78" s="251"/>
      <c r="H78" s="251"/>
      <c r="I78" s="251"/>
      <c r="J78" s="251"/>
      <c r="K78" s="251"/>
      <c r="L78" s="252"/>
      <c r="M78" s="169"/>
      <c r="N78" s="169"/>
      <c r="O78" s="169"/>
      <c r="P78" s="169"/>
      <c r="Q78" s="169"/>
      <c r="R78" s="169"/>
      <c r="S78" s="169"/>
      <c r="T78" s="169"/>
      <c r="U78" s="169"/>
      <c r="V78" s="169"/>
    </row>
    <row r="79" spans="2:32">
      <c r="C79" s="253" t="s">
        <v>118</v>
      </c>
      <c r="D79" s="254"/>
      <c r="E79" s="254"/>
      <c r="F79" s="254"/>
      <c r="G79" s="254"/>
      <c r="H79" s="254"/>
      <c r="I79" s="254"/>
      <c r="J79" s="254"/>
      <c r="K79" s="254"/>
      <c r="L79" s="255"/>
      <c r="M79" s="169"/>
      <c r="N79" s="169"/>
      <c r="O79" s="169"/>
      <c r="P79" s="169"/>
      <c r="Q79" s="169"/>
      <c r="R79" s="169"/>
      <c r="S79" s="169"/>
      <c r="T79" s="169"/>
      <c r="U79" s="169"/>
      <c r="V79" s="169"/>
    </row>
    <row r="80" spans="2:32">
      <c r="C80" s="253"/>
      <c r="D80" s="254"/>
      <c r="E80" s="254"/>
      <c r="F80" s="254"/>
      <c r="G80" s="254"/>
      <c r="H80" s="254"/>
      <c r="I80" s="254"/>
      <c r="J80" s="254"/>
      <c r="K80" s="254"/>
      <c r="L80" s="255"/>
      <c r="M80" s="169"/>
      <c r="N80" s="169"/>
      <c r="O80" s="169"/>
      <c r="P80" s="169"/>
      <c r="Q80" s="169"/>
      <c r="R80" s="169"/>
      <c r="S80" s="169"/>
      <c r="T80" s="169"/>
      <c r="U80" s="169"/>
      <c r="V80" s="169"/>
    </row>
    <row r="81" spans="3:22">
      <c r="C81" s="253"/>
      <c r="D81" s="254"/>
      <c r="E81" s="254"/>
      <c r="F81" s="254"/>
      <c r="G81" s="254"/>
      <c r="H81" s="254"/>
      <c r="I81" s="254"/>
      <c r="J81" s="254"/>
      <c r="K81" s="254"/>
      <c r="L81" s="255"/>
      <c r="M81" s="169"/>
      <c r="N81" s="169"/>
      <c r="O81" s="169"/>
      <c r="P81" s="169"/>
      <c r="Q81" s="169"/>
      <c r="R81" s="169"/>
      <c r="S81" s="169"/>
      <c r="T81" s="169"/>
      <c r="U81" s="169"/>
      <c r="V81" s="169"/>
    </row>
    <row r="82" spans="3:22">
      <c r="C82" s="253"/>
      <c r="D82" s="254"/>
      <c r="E82" s="254"/>
      <c r="F82" s="254"/>
      <c r="G82" s="254"/>
      <c r="H82" s="254"/>
      <c r="I82" s="254"/>
      <c r="J82" s="254"/>
      <c r="K82" s="254"/>
      <c r="L82" s="255"/>
    </row>
    <row r="83" spans="3:22">
      <c r="C83" s="253"/>
      <c r="D83" s="254"/>
      <c r="E83" s="254"/>
      <c r="F83" s="254"/>
      <c r="G83" s="254"/>
      <c r="H83" s="254"/>
      <c r="I83" s="254"/>
      <c r="J83" s="254"/>
      <c r="K83" s="254"/>
      <c r="L83" s="255"/>
    </row>
    <row r="84" spans="3:22">
      <c r="C84" s="253"/>
      <c r="D84" s="254"/>
      <c r="E84" s="254"/>
      <c r="F84" s="254"/>
      <c r="G84" s="254"/>
      <c r="H84" s="254"/>
      <c r="I84" s="254"/>
      <c r="J84" s="254"/>
      <c r="K84" s="254"/>
      <c r="L84" s="255"/>
    </row>
    <row r="85" spans="3:22">
      <c r="C85" s="253"/>
      <c r="D85" s="254"/>
      <c r="E85" s="254"/>
      <c r="F85" s="254"/>
      <c r="G85" s="254"/>
      <c r="H85" s="254"/>
      <c r="I85" s="254"/>
      <c r="J85" s="254"/>
      <c r="K85" s="254"/>
      <c r="L85" s="255"/>
    </row>
    <row r="86" spans="3:22" ht="13.8" thickBot="1">
      <c r="C86" s="256"/>
      <c r="D86" s="257"/>
      <c r="E86" s="257"/>
      <c r="F86" s="257"/>
      <c r="G86" s="257"/>
      <c r="H86" s="257"/>
      <c r="I86" s="257"/>
      <c r="J86" s="257"/>
      <c r="K86" s="257"/>
      <c r="L86" s="258"/>
    </row>
  </sheetData>
  <mergeCells count="102">
    <mergeCell ref="AD62:AD69"/>
    <mergeCell ref="AE62:AE69"/>
    <mergeCell ref="AF62:AF69"/>
    <mergeCell ref="C79:L86"/>
    <mergeCell ref="AE56:AE61"/>
    <mergeCell ref="AF56:AF61"/>
    <mergeCell ref="B62:B69"/>
    <mergeCell ref="W62:W69"/>
    <mergeCell ref="X62:X69"/>
    <mergeCell ref="Y62:Y69"/>
    <mergeCell ref="Z62:Z69"/>
    <mergeCell ref="AA62:AA69"/>
    <mergeCell ref="AB62:AB69"/>
    <mergeCell ref="AC62:AC69"/>
    <mergeCell ref="AF41:AF54"/>
    <mergeCell ref="B56:B61"/>
    <mergeCell ref="W56:W61"/>
    <mergeCell ref="X56:X61"/>
    <mergeCell ref="Y56:Y61"/>
    <mergeCell ref="Z56:Z61"/>
    <mergeCell ref="AA56:AA61"/>
    <mergeCell ref="AB56:AB61"/>
    <mergeCell ref="AC56:AC61"/>
    <mergeCell ref="AD56:AD61"/>
    <mergeCell ref="Z41:Z54"/>
    <mergeCell ref="AA41:AA54"/>
    <mergeCell ref="AB41:AB54"/>
    <mergeCell ref="AC41:AC54"/>
    <mergeCell ref="AD41:AD54"/>
    <mergeCell ref="AE41:AE54"/>
    <mergeCell ref="AB36:AB38"/>
    <mergeCell ref="AC36:AC38"/>
    <mergeCell ref="AD36:AD38"/>
    <mergeCell ref="AE36:AE38"/>
    <mergeCell ref="AF36:AF38"/>
    <mergeCell ref="B40:B54"/>
    <mergeCell ref="D40:M40"/>
    <mergeCell ref="W41:W54"/>
    <mergeCell ref="X41:X54"/>
    <mergeCell ref="Y41:Y54"/>
    <mergeCell ref="AB34:AB35"/>
    <mergeCell ref="AC34:AC35"/>
    <mergeCell ref="AD34:AD35"/>
    <mergeCell ref="AE34:AE35"/>
    <mergeCell ref="AF34:AF35"/>
    <mergeCell ref="W36:W38"/>
    <mergeCell ref="X36:X38"/>
    <mergeCell ref="Y36:Y38"/>
    <mergeCell ref="Z36:Z38"/>
    <mergeCell ref="AA36:AA38"/>
    <mergeCell ref="AB32:AB33"/>
    <mergeCell ref="AC32:AC33"/>
    <mergeCell ref="AD32:AD33"/>
    <mergeCell ref="AE32:AE33"/>
    <mergeCell ref="AF32:AF33"/>
    <mergeCell ref="W34:W35"/>
    <mergeCell ref="X34:X35"/>
    <mergeCell ref="Y34:Y35"/>
    <mergeCell ref="Z34:Z35"/>
    <mergeCell ref="AA34:AA35"/>
    <mergeCell ref="AB28:AB31"/>
    <mergeCell ref="AC28:AC31"/>
    <mergeCell ref="AD28:AD31"/>
    <mergeCell ref="AE28:AE31"/>
    <mergeCell ref="AF28:AF31"/>
    <mergeCell ref="W32:W33"/>
    <mergeCell ref="X32:X33"/>
    <mergeCell ref="Y32:Y33"/>
    <mergeCell ref="Z32:Z33"/>
    <mergeCell ref="AA32:AA33"/>
    <mergeCell ref="AC23:AC27"/>
    <mergeCell ref="AD23:AD27"/>
    <mergeCell ref="AE23:AE27"/>
    <mergeCell ref="AF23:AF27"/>
    <mergeCell ref="B28:B38"/>
    <mergeCell ref="W28:W31"/>
    <mergeCell ref="X28:X31"/>
    <mergeCell ref="Y28:Y31"/>
    <mergeCell ref="Z28:Z31"/>
    <mergeCell ref="AA28:AA31"/>
    <mergeCell ref="AD17:AD22"/>
    <mergeCell ref="AE17:AE22"/>
    <mergeCell ref="AF17:AF22"/>
    <mergeCell ref="B23:B27"/>
    <mergeCell ref="W23:W27"/>
    <mergeCell ref="X23:X27"/>
    <mergeCell ref="Y23:Y27"/>
    <mergeCell ref="Z23:Z27"/>
    <mergeCell ref="AA23:AA27"/>
    <mergeCell ref="AB23:AB27"/>
    <mergeCell ref="X17:X22"/>
    <mergeCell ref="Y17:Y22"/>
    <mergeCell ref="Z17:Z22"/>
    <mergeCell ref="AA17:AA22"/>
    <mergeCell ref="AB17:AB22"/>
    <mergeCell ref="AC17:AC22"/>
    <mergeCell ref="D4:E4"/>
    <mergeCell ref="D5:E5"/>
    <mergeCell ref="D6:E6"/>
    <mergeCell ref="D7:E7"/>
    <mergeCell ref="B17:B22"/>
    <mergeCell ref="W17:W22"/>
  </mergeCells>
  <dataValidations count="1">
    <dataValidation type="list" allowBlank="1" showInputMessage="1" showErrorMessage="1" sqref="F23:M39 Q70 N40:P40 Q39 R18:V18 S17:V17 S19:V39 S41:V69 D41:M69 F17:H22 D17:E39" xr:uid="{5C7D2634-5AC3-44FB-ADDE-6BDF6EE23927}">
      <formula1>$D$12:$D$13</formula1>
    </dataValidation>
  </dataValidations>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CE479-FB10-4607-AF48-17E7308358B3}">
  <dimension ref="B2:AW86"/>
  <sheetViews>
    <sheetView zoomScale="70" zoomScaleNormal="70" workbookViewId="0">
      <selection activeCell="H8" sqref="H8"/>
    </sheetView>
  </sheetViews>
  <sheetFormatPr defaultColWidth="9.109375" defaultRowHeight="13.2"/>
  <cols>
    <col min="1" max="1" width="2.6640625" style="150" customWidth="1"/>
    <col min="2" max="2" width="9.109375" style="150"/>
    <col min="3" max="3" width="68.5546875" style="150" bestFit="1" customWidth="1"/>
    <col min="4" max="22" width="10.77734375" style="149" customWidth="1"/>
    <col min="23" max="32" width="10.6640625" style="150" hidden="1" customWidth="1"/>
    <col min="33" max="35" width="9.109375" style="150" hidden="1" customWidth="1"/>
    <col min="36" max="36" width="18.21875" style="150" hidden="1" customWidth="1"/>
    <col min="37" max="37" width="17.6640625" style="150" hidden="1" customWidth="1"/>
    <col min="38" max="38" width="18.21875" style="150" hidden="1" customWidth="1"/>
    <col min="39" max="39" width="18.6640625" style="150" hidden="1" customWidth="1"/>
    <col min="40" max="40" width="18.21875" style="150" hidden="1" customWidth="1"/>
    <col min="41" max="41" width="18.6640625" style="150" hidden="1" customWidth="1"/>
    <col min="42" max="42" width="18.21875" style="150" hidden="1" customWidth="1"/>
    <col min="43" max="43" width="18.6640625" style="150" hidden="1" customWidth="1"/>
    <col min="44" max="44" width="18.21875" style="150" hidden="1" customWidth="1"/>
    <col min="45" max="45" width="18.6640625" style="150" hidden="1" customWidth="1"/>
    <col min="46" max="46" width="18.21875" style="150" hidden="1" customWidth="1"/>
    <col min="47" max="47" width="18.6640625" style="150" hidden="1" customWidth="1"/>
    <col min="48" max="48" width="18.21875" style="150" hidden="1" customWidth="1"/>
    <col min="49" max="49" width="18.6640625" style="150" hidden="1" customWidth="1"/>
    <col min="50" max="16384" width="9.109375" style="150"/>
  </cols>
  <sheetData>
    <row r="2" spans="3:32" ht="28.2">
      <c r="C2" s="148" t="s">
        <v>126</v>
      </c>
    </row>
    <row r="3" spans="3:32" ht="13.8" customHeight="1" thickBot="1">
      <c r="C3" s="148"/>
    </row>
    <row r="4" spans="3:32" ht="13.2" customHeight="1">
      <c r="C4" s="151" t="s">
        <v>114</v>
      </c>
      <c r="D4" s="152"/>
      <c r="E4" s="153"/>
    </row>
    <row r="5" spans="3:32" ht="13.2" customHeight="1">
      <c r="C5" s="154" t="s">
        <v>115</v>
      </c>
      <c r="D5" s="155"/>
      <c r="E5" s="156"/>
    </row>
    <row r="6" spans="3:32" ht="13.2" customHeight="1">
      <c r="C6" s="154" t="s">
        <v>112</v>
      </c>
      <c r="D6" s="155"/>
      <c r="E6" s="156"/>
    </row>
    <row r="7" spans="3:32" ht="13.2" customHeight="1" thickBot="1">
      <c r="C7" s="157" t="s">
        <v>113</v>
      </c>
      <c r="D7" s="158"/>
      <c r="E7" s="159"/>
    </row>
    <row r="8" spans="3:32" ht="13.2" customHeight="1">
      <c r="C8" s="160"/>
      <c r="D8" s="161"/>
      <c r="E8" s="161"/>
    </row>
    <row r="9" spans="3:32" ht="13.2" customHeight="1" thickBot="1">
      <c r="C9" s="162" t="s">
        <v>28</v>
      </c>
      <c r="D9" s="163"/>
      <c r="E9" s="164"/>
      <c r="F9" s="164"/>
      <c r="G9" s="164"/>
    </row>
    <row r="10" spans="3:32" ht="13.2" customHeight="1">
      <c r="C10" s="151" t="s">
        <v>111</v>
      </c>
      <c r="D10" s="165"/>
      <c r="E10" s="166"/>
      <c r="F10" s="164"/>
      <c r="G10" s="164"/>
    </row>
    <row r="11" spans="3:32">
      <c r="C11" s="154" t="s">
        <v>109</v>
      </c>
      <c r="D11" s="167"/>
      <c r="E11" s="166"/>
      <c r="F11" s="164"/>
      <c r="G11" s="164"/>
    </row>
    <row r="12" spans="3:32">
      <c r="C12" s="154" t="s">
        <v>117</v>
      </c>
      <c r="D12" s="168" t="s">
        <v>107</v>
      </c>
      <c r="E12" s="169"/>
      <c r="F12" s="164"/>
      <c r="G12" s="164"/>
    </row>
    <row r="13" spans="3:32" ht="13.8" thickBot="1">
      <c r="C13" s="157" t="s">
        <v>116</v>
      </c>
      <c r="D13" s="170" t="s">
        <v>108</v>
      </c>
      <c r="E13" s="169"/>
      <c r="G13" s="150"/>
    </row>
    <row r="14" spans="3:32">
      <c r="E14" s="169"/>
    </row>
    <row r="15" spans="3:32" ht="13.8" thickBot="1">
      <c r="Y15" s="150" t="s">
        <v>104</v>
      </c>
      <c r="AD15" s="150" t="s">
        <v>104</v>
      </c>
    </row>
    <row r="16" spans="3:32" ht="79.8" thickBot="1">
      <c r="C16" s="171" t="s">
        <v>0</v>
      </c>
      <c r="D16" s="172" t="s">
        <v>1</v>
      </c>
      <c r="E16" s="172" t="s">
        <v>88</v>
      </c>
      <c r="F16" s="172" t="s">
        <v>2</v>
      </c>
      <c r="G16" s="172" t="s">
        <v>3</v>
      </c>
      <c r="H16" s="172" t="s">
        <v>4</v>
      </c>
      <c r="I16" s="172" t="s">
        <v>5</v>
      </c>
      <c r="J16" s="172" t="s">
        <v>6</v>
      </c>
      <c r="K16" s="172" t="s">
        <v>7</v>
      </c>
      <c r="L16" s="172" t="s">
        <v>8</v>
      </c>
      <c r="M16" s="172" t="s">
        <v>9</v>
      </c>
      <c r="N16" s="172" t="s">
        <v>10</v>
      </c>
      <c r="O16" s="172" t="s">
        <v>11</v>
      </c>
      <c r="P16" s="172" t="s">
        <v>12</v>
      </c>
      <c r="Q16" s="172" t="s">
        <v>87</v>
      </c>
      <c r="R16" s="172" t="s">
        <v>13</v>
      </c>
      <c r="S16" s="172" t="s">
        <v>14</v>
      </c>
      <c r="T16" s="172" t="s">
        <v>15</v>
      </c>
      <c r="U16" s="172" t="s">
        <v>16</v>
      </c>
      <c r="V16" s="173" t="s">
        <v>17</v>
      </c>
      <c r="W16" s="174" t="s">
        <v>95</v>
      </c>
      <c r="X16" s="174" t="s">
        <v>91</v>
      </c>
      <c r="Y16" s="174" t="s">
        <v>90</v>
      </c>
      <c r="Z16" s="174" t="s">
        <v>89</v>
      </c>
      <c r="AA16" s="174" t="s">
        <v>105</v>
      </c>
      <c r="AB16" s="174" t="s">
        <v>96</v>
      </c>
      <c r="AC16" s="174" t="s">
        <v>92</v>
      </c>
      <c r="AD16" s="174" t="s">
        <v>93</v>
      </c>
      <c r="AE16" s="174" t="s">
        <v>94</v>
      </c>
      <c r="AF16" s="174" t="s">
        <v>105</v>
      </c>
    </row>
    <row r="17" spans="2:49" ht="13.2" customHeight="1">
      <c r="B17" s="175" t="s">
        <v>72</v>
      </c>
      <c r="C17" s="176" t="s">
        <v>62</v>
      </c>
      <c r="D17" s="177"/>
      <c r="E17" s="177"/>
      <c r="F17" s="177"/>
      <c r="G17" s="177"/>
      <c r="H17" s="177"/>
      <c r="I17" s="178"/>
      <c r="J17" s="178"/>
      <c r="K17" s="178"/>
      <c r="L17" s="178"/>
      <c r="M17" s="178"/>
      <c r="N17" s="178"/>
      <c r="O17" s="178"/>
      <c r="P17" s="178"/>
      <c r="Q17" s="178"/>
      <c r="R17" s="178"/>
      <c r="S17" s="177"/>
      <c r="T17" s="177"/>
      <c r="U17" s="177"/>
      <c r="V17" s="165"/>
      <c r="W17" s="179" t="s">
        <v>102</v>
      </c>
      <c r="X17" s="180" t="s">
        <v>102</v>
      </c>
      <c r="Y17" s="180" t="s">
        <v>102</v>
      </c>
      <c r="Z17" s="180" t="s">
        <v>102</v>
      </c>
      <c r="AA17" s="180" t="s">
        <v>102</v>
      </c>
      <c r="AB17" s="180" t="s">
        <v>102</v>
      </c>
      <c r="AC17" s="180" t="s">
        <v>102</v>
      </c>
      <c r="AD17" s="180" t="s">
        <v>102</v>
      </c>
      <c r="AE17" s="180" t="s">
        <v>102</v>
      </c>
      <c r="AF17" s="180" t="s">
        <v>102</v>
      </c>
      <c r="AJ17" s="181" t="str">
        <f>'Master Copy - Edu'!AJ17</f>
        <v>% GLA Benchmarks</v>
      </c>
      <c r="AL17" s="181" t="str">
        <f>'Master Copy - Edu'!AL17</f>
        <v>% GLA Benchmarks</v>
      </c>
      <c r="AN17" s="181" t="str">
        <f>'Master Copy - Edu'!AN17</f>
        <v>% GLA Benchmarks</v>
      </c>
      <c r="AP17" s="181" t="str">
        <f>'Master Copy - Edu'!AP17</f>
        <v>% GLA Benchmarks</v>
      </c>
      <c r="AR17" s="181" t="str">
        <f>'Master Copy - Edu'!AR17</f>
        <v>% GLA Benchmarks</v>
      </c>
      <c r="AT17" s="181" t="str">
        <f>'Master Copy - Edu'!AT17</f>
        <v>% GLA Benchmarks</v>
      </c>
      <c r="AV17" s="181" t="str">
        <f>'Master Copy - Edu'!AV17</f>
        <v>% GLA Benchmarks</v>
      </c>
    </row>
    <row r="18" spans="2:49">
      <c r="B18" s="182"/>
      <c r="C18" s="183" t="s">
        <v>61</v>
      </c>
      <c r="D18" s="184"/>
      <c r="E18" s="184"/>
      <c r="F18" s="184"/>
      <c r="G18" s="184"/>
      <c r="H18" s="184"/>
      <c r="I18" s="185"/>
      <c r="J18" s="185"/>
      <c r="K18" s="185"/>
      <c r="L18" s="185"/>
      <c r="M18" s="185"/>
      <c r="N18" s="185"/>
      <c r="O18" s="185"/>
      <c r="P18" s="185"/>
      <c r="Q18" s="185"/>
      <c r="R18" s="184"/>
      <c r="S18" s="184"/>
      <c r="T18" s="184"/>
      <c r="U18" s="184"/>
      <c r="V18" s="186"/>
      <c r="W18" s="187"/>
      <c r="X18" s="188"/>
      <c r="Y18" s="188"/>
      <c r="Z18" s="188"/>
      <c r="AA18" s="188"/>
      <c r="AB18" s="188"/>
      <c r="AC18" s="188"/>
      <c r="AD18" s="188"/>
      <c r="AE18" s="188"/>
      <c r="AF18" s="188"/>
      <c r="AI18" s="181" t="str">
        <f>'Master Copy - Edu'!AI18</f>
        <v>Minimum</v>
      </c>
      <c r="AJ18" s="181" t="str">
        <f>'Master Copy - Edu'!AJ18</f>
        <v>Substructure</v>
      </c>
      <c r="AK18" s="181" t="str">
        <f>'Master Copy - Edu'!AK18</f>
        <v>Substructure</v>
      </c>
      <c r="AL18" s="181" t="str">
        <f>'Master Copy - Edu'!AL18</f>
        <v>Superstructure</v>
      </c>
      <c r="AM18" s="181" t="str">
        <f>'Master Copy - Edu'!AM18</f>
        <v>Superstructure</v>
      </c>
      <c r="AN18" s="181" t="str">
        <f>'Master Copy - Edu'!AN18</f>
        <v>Façade</v>
      </c>
      <c r="AO18" s="181" t="str">
        <f>'Master Copy - Edu'!AO18</f>
        <v>Façade</v>
      </c>
      <c r="AP18" s="181" t="str">
        <f>'Master Copy - Edu'!AP18</f>
        <v>Finishes</v>
      </c>
      <c r="AQ18" s="181" t="str">
        <f>'Master Copy - Edu'!AQ18</f>
        <v>Finishes</v>
      </c>
      <c r="AR18" s="181" t="str">
        <f>'Master Copy - Edu'!AR18</f>
        <v>FF&amp;E</v>
      </c>
      <c r="AS18" s="181" t="str">
        <f>'Master Copy - Edu'!AS18</f>
        <v>FF&amp;E</v>
      </c>
      <c r="AT18" s="181" t="str">
        <f>'Master Copy - Edu'!AT18</f>
        <v>Services</v>
      </c>
      <c r="AU18" s="181" t="str">
        <f>'Master Copy - Edu'!AU18</f>
        <v>Services</v>
      </c>
      <c r="AV18" s="181" t="str">
        <f>'Master Copy - Edu'!AV18</f>
        <v>External Works</v>
      </c>
      <c r="AW18" s="181" t="str">
        <f>'Master Copy - Edu'!AW18</f>
        <v>External Works</v>
      </c>
    </row>
    <row r="19" spans="2:49">
      <c r="B19" s="182"/>
      <c r="C19" s="183" t="s">
        <v>60</v>
      </c>
      <c r="D19" s="184"/>
      <c r="E19" s="184"/>
      <c r="F19" s="184"/>
      <c r="G19" s="184"/>
      <c r="H19" s="184"/>
      <c r="I19" s="185"/>
      <c r="J19" s="185"/>
      <c r="K19" s="185"/>
      <c r="L19" s="185"/>
      <c r="M19" s="185"/>
      <c r="N19" s="185"/>
      <c r="O19" s="185"/>
      <c r="P19" s="185"/>
      <c r="Q19" s="185"/>
      <c r="R19" s="185"/>
      <c r="S19" s="184"/>
      <c r="T19" s="184"/>
      <c r="U19" s="184"/>
      <c r="V19" s="186"/>
      <c r="W19" s="187"/>
      <c r="X19" s="188"/>
      <c r="Y19" s="188"/>
      <c r="Z19" s="188"/>
      <c r="AA19" s="188"/>
      <c r="AB19" s="188"/>
      <c r="AC19" s="188"/>
      <c r="AD19" s="188"/>
      <c r="AE19" s="188"/>
      <c r="AF19" s="188"/>
      <c r="AH19" s="181" t="str">
        <f>'Master Copy - Edu'!AH19</f>
        <v>A1-A5</v>
      </c>
      <c r="AI19" s="181">
        <f>'Master Copy - Edu'!AI19</f>
        <v>750</v>
      </c>
      <c r="AJ19" s="84">
        <f>'Master Copy - Edu'!AJ19</f>
        <v>33</v>
      </c>
      <c r="AK19" s="181">
        <f>'Master Copy - Edu'!AK19</f>
        <v>247.5</v>
      </c>
      <c r="AL19" s="84">
        <f>'Master Copy - Edu'!AL19</f>
        <v>30</v>
      </c>
      <c r="AM19" s="181">
        <f>'Master Copy - Edu'!AM19</f>
        <v>225</v>
      </c>
      <c r="AN19" s="84">
        <f>'Master Copy - Edu'!AN19</f>
        <v>13</v>
      </c>
      <c r="AO19" s="181">
        <f>'Master Copy - Edu'!AO19</f>
        <v>97.5</v>
      </c>
      <c r="AP19" s="84">
        <f>'Master Copy - Edu'!AP19</f>
        <v>6</v>
      </c>
      <c r="AQ19" s="181">
        <f>'Master Copy - Edu'!AQ19</f>
        <v>45</v>
      </c>
      <c r="AR19" s="84">
        <f>'Master Copy - Edu'!AR19</f>
        <v>0</v>
      </c>
      <c r="AS19" s="181">
        <f>'Master Copy - Edu'!AS19</f>
        <v>0</v>
      </c>
      <c r="AT19" s="84">
        <f>'Master Copy - Edu'!AT19</f>
        <v>11</v>
      </c>
      <c r="AU19" s="181">
        <f>'Master Copy - Edu'!AU19</f>
        <v>82.5</v>
      </c>
      <c r="AV19" s="84">
        <f>'Master Copy - Edu'!AV19</f>
        <v>7</v>
      </c>
      <c r="AW19" s="181">
        <f>'Master Copy - Edu'!AW19</f>
        <v>52.5</v>
      </c>
    </row>
    <row r="20" spans="2:49">
      <c r="B20" s="182"/>
      <c r="C20" s="183" t="s">
        <v>59</v>
      </c>
      <c r="D20" s="184"/>
      <c r="E20" s="184"/>
      <c r="F20" s="184"/>
      <c r="G20" s="184"/>
      <c r="H20" s="184"/>
      <c r="I20" s="185"/>
      <c r="J20" s="185"/>
      <c r="K20" s="185"/>
      <c r="L20" s="185"/>
      <c r="M20" s="185"/>
      <c r="N20" s="185"/>
      <c r="O20" s="185"/>
      <c r="P20" s="185"/>
      <c r="Q20" s="185"/>
      <c r="R20" s="185"/>
      <c r="S20" s="184"/>
      <c r="T20" s="184"/>
      <c r="U20" s="184"/>
      <c r="V20" s="186"/>
      <c r="W20" s="187"/>
      <c r="X20" s="188"/>
      <c r="Y20" s="188"/>
      <c r="Z20" s="188"/>
      <c r="AA20" s="188"/>
      <c r="AB20" s="188"/>
      <c r="AC20" s="188"/>
      <c r="AD20" s="188"/>
      <c r="AE20" s="188"/>
      <c r="AF20" s="188"/>
      <c r="AH20" s="181" t="str">
        <f>'Master Copy - Edu'!AH20</f>
        <v>B-C</v>
      </c>
      <c r="AI20" s="181">
        <f>'Master Copy - Edu'!AI20</f>
        <v>250</v>
      </c>
      <c r="AJ20" s="84">
        <f>'Master Copy - Edu'!AJ20</f>
        <v>2</v>
      </c>
      <c r="AK20" s="181">
        <f>'Master Copy - Edu'!AK20</f>
        <v>5</v>
      </c>
      <c r="AL20" s="84">
        <f>'Master Copy - Edu'!AL20</f>
        <v>4</v>
      </c>
      <c r="AM20" s="181">
        <f>'Master Copy - Edu'!AM20</f>
        <v>10</v>
      </c>
      <c r="AN20" s="84">
        <f>'Master Copy - Edu'!AN20</f>
        <v>37</v>
      </c>
      <c r="AO20" s="181">
        <f>'Master Copy - Edu'!AO20</f>
        <v>92.5</v>
      </c>
      <c r="AP20" s="84">
        <f>'Master Copy - Edu'!AP20</f>
        <v>14</v>
      </c>
      <c r="AQ20" s="181">
        <f>'Master Copy - Edu'!AQ20</f>
        <v>35</v>
      </c>
      <c r="AR20" s="84">
        <f>'Master Copy - Edu'!AR20</f>
        <v>0</v>
      </c>
      <c r="AS20" s="181">
        <f>'Master Copy - Edu'!AS20</f>
        <v>0</v>
      </c>
      <c r="AT20" s="84">
        <f>'Master Copy - Edu'!AT20</f>
        <v>29</v>
      </c>
      <c r="AU20" s="181">
        <f>'Master Copy - Edu'!AU20</f>
        <v>72.5</v>
      </c>
      <c r="AV20" s="84">
        <f>'Master Copy - Edu'!AV20</f>
        <v>14</v>
      </c>
      <c r="AW20" s="181">
        <f>'Master Copy - Edu'!AW20</f>
        <v>35</v>
      </c>
    </row>
    <row r="21" spans="2:49">
      <c r="B21" s="182"/>
      <c r="C21" s="183" t="s">
        <v>58</v>
      </c>
      <c r="D21" s="184"/>
      <c r="E21" s="184"/>
      <c r="F21" s="184"/>
      <c r="G21" s="184"/>
      <c r="H21" s="184"/>
      <c r="I21" s="185"/>
      <c r="J21" s="185"/>
      <c r="K21" s="185"/>
      <c r="L21" s="185"/>
      <c r="M21" s="185"/>
      <c r="N21" s="185"/>
      <c r="O21" s="185"/>
      <c r="P21" s="185"/>
      <c r="Q21" s="185"/>
      <c r="R21" s="185"/>
      <c r="S21" s="184"/>
      <c r="T21" s="184"/>
      <c r="U21" s="184"/>
      <c r="V21" s="186"/>
      <c r="W21" s="187"/>
      <c r="X21" s="188"/>
      <c r="Y21" s="188"/>
      <c r="Z21" s="188"/>
      <c r="AA21" s="188"/>
      <c r="AB21" s="188"/>
      <c r="AC21" s="188"/>
      <c r="AD21" s="188"/>
      <c r="AE21" s="188"/>
      <c r="AF21" s="188"/>
      <c r="AH21" s="181" t="str">
        <f>'Master Copy - Edu'!AH21</f>
        <v>A-C</v>
      </c>
      <c r="AI21" s="181">
        <f>'Master Copy - Edu'!AI21</f>
        <v>1000</v>
      </c>
      <c r="AJ21" s="84">
        <f>'Master Copy - Edu'!AJ21</f>
        <v>25</v>
      </c>
      <c r="AK21" s="181">
        <f>'Master Copy - Edu'!AK21</f>
        <v>250</v>
      </c>
      <c r="AL21" s="84">
        <f>'Master Copy - Edu'!AL21</f>
        <v>24</v>
      </c>
      <c r="AM21" s="181">
        <f>'Master Copy - Edu'!AM21</f>
        <v>240</v>
      </c>
      <c r="AN21" s="84">
        <f>'Master Copy - Edu'!AN21</f>
        <v>19</v>
      </c>
      <c r="AO21" s="181">
        <f>'Master Copy - Edu'!AO21</f>
        <v>190</v>
      </c>
      <c r="AP21" s="84">
        <f>'Master Copy - Edu'!AP21</f>
        <v>9</v>
      </c>
      <c r="AQ21" s="181">
        <f>'Master Copy - Edu'!AQ21</f>
        <v>90</v>
      </c>
      <c r="AR21" s="84">
        <f>'Master Copy - Edu'!AR21</f>
        <v>0</v>
      </c>
      <c r="AS21" s="181">
        <f>'Master Copy - Edu'!AS21</f>
        <v>0</v>
      </c>
      <c r="AT21" s="84">
        <f>'Master Copy - Edu'!AT21</f>
        <v>15</v>
      </c>
      <c r="AU21" s="181">
        <f>'Master Copy - Edu'!AU21</f>
        <v>150</v>
      </c>
      <c r="AV21" s="84">
        <f>'Master Copy - Edu'!AV21</f>
        <v>8</v>
      </c>
      <c r="AW21" s="181">
        <f>'Master Copy - Edu'!AW21</f>
        <v>80</v>
      </c>
    </row>
    <row r="22" spans="2:49">
      <c r="B22" s="189"/>
      <c r="C22" s="183" t="s">
        <v>56</v>
      </c>
      <c r="D22" s="184"/>
      <c r="E22" s="184"/>
      <c r="F22" s="184"/>
      <c r="G22" s="184"/>
      <c r="H22" s="184"/>
      <c r="I22" s="185"/>
      <c r="J22" s="185"/>
      <c r="K22" s="185"/>
      <c r="L22" s="185"/>
      <c r="M22" s="185"/>
      <c r="N22" s="185"/>
      <c r="O22" s="185"/>
      <c r="P22" s="185"/>
      <c r="Q22" s="185"/>
      <c r="R22" s="185"/>
      <c r="S22" s="184"/>
      <c r="T22" s="184"/>
      <c r="U22" s="184"/>
      <c r="V22" s="186"/>
      <c r="W22" s="190"/>
      <c r="X22" s="191"/>
      <c r="Y22" s="191"/>
      <c r="Z22" s="191"/>
      <c r="AA22" s="191"/>
      <c r="AB22" s="191"/>
      <c r="AC22" s="191"/>
      <c r="AD22" s="191"/>
      <c r="AE22" s="191"/>
      <c r="AF22" s="191"/>
    </row>
    <row r="23" spans="2:49">
      <c r="B23" s="192" t="s">
        <v>81</v>
      </c>
      <c r="C23" s="183" t="s">
        <v>86</v>
      </c>
      <c r="D23" s="184"/>
      <c r="E23" s="184"/>
      <c r="F23" s="193"/>
      <c r="G23" s="193"/>
      <c r="H23" s="193"/>
      <c r="I23" s="193"/>
      <c r="J23" s="193"/>
      <c r="K23" s="193"/>
      <c r="L23" s="193"/>
      <c r="M23" s="193"/>
      <c r="N23" s="185"/>
      <c r="O23" s="185"/>
      <c r="P23" s="185"/>
      <c r="Q23" s="185"/>
      <c r="R23" s="185"/>
      <c r="S23" s="193"/>
      <c r="T23" s="193"/>
      <c r="U23" s="193"/>
      <c r="V23" s="186"/>
      <c r="W23" s="194">
        <f>COUNT(E23:H27)</f>
        <v>0</v>
      </c>
      <c r="X23" s="195">
        <f>SUM(F23:H27)</f>
        <v>0</v>
      </c>
      <c r="Y23" s="196">
        <f>AJ19</f>
        <v>33</v>
      </c>
      <c r="Z23" s="197">
        <f>X23/Y23</f>
        <v>0</v>
      </c>
      <c r="AA23" s="197">
        <f>AK19/AI21</f>
        <v>0.2475</v>
      </c>
      <c r="AB23" s="198">
        <f>COUNT(I23:M27,S23:U27)</f>
        <v>0</v>
      </c>
      <c r="AC23" s="195">
        <f>SUM(I23:M27,S23:U27)</f>
        <v>0</v>
      </c>
      <c r="AD23" s="196">
        <f>AJ20</f>
        <v>2</v>
      </c>
      <c r="AE23" s="197">
        <f>AC23/AD23</f>
        <v>0</v>
      </c>
      <c r="AF23" s="197">
        <f>AK20/AI21</f>
        <v>5.0000000000000001E-3</v>
      </c>
    </row>
    <row r="24" spans="2:49">
      <c r="B24" s="182"/>
      <c r="C24" s="183" t="s">
        <v>82</v>
      </c>
      <c r="D24" s="184"/>
      <c r="E24" s="184"/>
      <c r="F24" s="193"/>
      <c r="G24" s="193"/>
      <c r="H24" s="193"/>
      <c r="I24" s="193"/>
      <c r="J24" s="193"/>
      <c r="K24" s="193"/>
      <c r="L24" s="193"/>
      <c r="M24" s="193"/>
      <c r="N24" s="185"/>
      <c r="O24" s="185"/>
      <c r="P24" s="185"/>
      <c r="Q24" s="185"/>
      <c r="R24" s="185"/>
      <c r="S24" s="193"/>
      <c r="T24" s="193"/>
      <c r="U24" s="193"/>
      <c r="V24" s="186"/>
      <c r="W24" s="187"/>
      <c r="X24" s="188"/>
      <c r="Y24" s="188"/>
      <c r="Z24" s="199"/>
      <c r="AA24" s="199"/>
      <c r="AB24" s="200"/>
      <c r="AC24" s="188"/>
      <c r="AD24" s="188"/>
      <c r="AE24" s="199"/>
      <c r="AF24" s="199"/>
    </row>
    <row r="25" spans="2:49">
      <c r="B25" s="182"/>
      <c r="C25" s="183" t="s">
        <v>83</v>
      </c>
      <c r="D25" s="184"/>
      <c r="E25" s="184"/>
      <c r="F25" s="193"/>
      <c r="G25" s="193"/>
      <c r="H25" s="193"/>
      <c r="I25" s="193"/>
      <c r="J25" s="193"/>
      <c r="K25" s="193"/>
      <c r="L25" s="193"/>
      <c r="M25" s="193"/>
      <c r="N25" s="185"/>
      <c r="O25" s="185"/>
      <c r="P25" s="185"/>
      <c r="Q25" s="185"/>
      <c r="R25" s="185"/>
      <c r="S25" s="193"/>
      <c r="T25" s="193"/>
      <c r="U25" s="193"/>
      <c r="V25" s="186"/>
      <c r="W25" s="187"/>
      <c r="X25" s="188"/>
      <c r="Y25" s="188"/>
      <c r="Z25" s="199"/>
      <c r="AA25" s="199"/>
      <c r="AB25" s="200"/>
      <c r="AC25" s="188"/>
      <c r="AD25" s="188"/>
      <c r="AE25" s="199"/>
      <c r="AF25" s="199"/>
    </row>
    <row r="26" spans="2:49">
      <c r="B26" s="182"/>
      <c r="C26" s="183" t="s">
        <v>84</v>
      </c>
      <c r="D26" s="184"/>
      <c r="E26" s="184"/>
      <c r="F26" s="193"/>
      <c r="G26" s="193"/>
      <c r="H26" s="193"/>
      <c r="I26" s="193"/>
      <c r="J26" s="193"/>
      <c r="K26" s="193"/>
      <c r="L26" s="193"/>
      <c r="M26" s="193"/>
      <c r="N26" s="185"/>
      <c r="O26" s="185"/>
      <c r="P26" s="185"/>
      <c r="Q26" s="185"/>
      <c r="R26" s="185"/>
      <c r="S26" s="193"/>
      <c r="T26" s="193"/>
      <c r="U26" s="193"/>
      <c r="V26" s="186"/>
      <c r="W26" s="187"/>
      <c r="X26" s="188"/>
      <c r="Y26" s="188"/>
      <c r="Z26" s="199"/>
      <c r="AA26" s="199"/>
      <c r="AB26" s="200"/>
      <c r="AC26" s="188"/>
      <c r="AD26" s="188"/>
      <c r="AE26" s="199"/>
      <c r="AF26" s="199"/>
    </row>
    <row r="27" spans="2:49">
      <c r="B27" s="189"/>
      <c r="C27" s="183" t="s">
        <v>85</v>
      </c>
      <c r="D27" s="184"/>
      <c r="E27" s="184"/>
      <c r="F27" s="193"/>
      <c r="G27" s="193"/>
      <c r="H27" s="193"/>
      <c r="I27" s="193"/>
      <c r="J27" s="193"/>
      <c r="K27" s="193"/>
      <c r="L27" s="193"/>
      <c r="M27" s="193"/>
      <c r="N27" s="185"/>
      <c r="O27" s="185"/>
      <c r="P27" s="185"/>
      <c r="Q27" s="185"/>
      <c r="R27" s="185"/>
      <c r="S27" s="193"/>
      <c r="T27" s="193"/>
      <c r="U27" s="193"/>
      <c r="V27" s="186"/>
      <c r="W27" s="190"/>
      <c r="X27" s="191"/>
      <c r="Y27" s="191"/>
      <c r="Z27" s="201"/>
      <c r="AA27" s="201"/>
      <c r="AB27" s="202"/>
      <c r="AC27" s="191"/>
      <c r="AD27" s="191"/>
      <c r="AE27" s="201"/>
      <c r="AF27" s="201"/>
      <c r="AN27" s="149"/>
      <c r="AP27" s="149"/>
      <c r="AR27" s="149"/>
      <c r="AT27" s="149"/>
    </row>
    <row r="28" spans="2:49">
      <c r="B28" s="203" t="s">
        <v>71</v>
      </c>
      <c r="C28" s="183" t="s">
        <v>18</v>
      </c>
      <c r="D28" s="184"/>
      <c r="E28" s="184"/>
      <c r="F28" s="193"/>
      <c r="G28" s="193"/>
      <c r="H28" s="193"/>
      <c r="I28" s="193"/>
      <c r="J28" s="193"/>
      <c r="K28" s="193"/>
      <c r="L28" s="193"/>
      <c r="M28" s="193"/>
      <c r="N28" s="185"/>
      <c r="O28" s="185"/>
      <c r="P28" s="185"/>
      <c r="Q28" s="185"/>
      <c r="R28" s="185"/>
      <c r="S28" s="193"/>
      <c r="T28" s="193"/>
      <c r="U28" s="193"/>
      <c r="V28" s="186"/>
      <c r="W28" s="194">
        <f>COUNT(F28:H31,F34:H35)</f>
        <v>0</v>
      </c>
      <c r="X28" s="195">
        <f>SUM(F28:H31,F34:H35)</f>
        <v>0</v>
      </c>
      <c r="Y28" s="196">
        <f>AL19</f>
        <v>30</v>
      </c>
      <c r="Z28" s="197">
        <f>X28/Y28</f>
        <v>0</v>
      </c>
      <c r="AA28" s="197">
        <f>AM19/AI21</f>
        <v>0.22500000000000001</v>
      </c>
      <c r="AB28" s="198">
        <f>COUNT(I28:M31,I34:M35,S28:U31,S34:U35)</f>
        <v>0</v>
      </c>
      <c r="AC28" s="195">
        <f>SUM(I28:M31,I34:M35,S28:U31,S34:U35)</f>
        <v>0</v>
      </c>
      <c r="AD28" s="196">
        <f>AL20</f>
        <v>4</v>
      </c>
      <c r="AE28" s="197">
        <f>AC28/AD28</f>
        <v>0</v>
      </c>
      <c r="AF28" s="197">
        <f>AM20/AI21</f>
        <v>0.01</v>
      </c>
    </row>
    <row r="29" spans="2:49">
      <c r="B29" s="203"/>
      <c r="C29" s="183" t="s">
        <v>19</v>
      </c>
      <c r="D29" s="184"/>
      <c r="E29" s="184"/>
      <c r="F29" s="193"/>
      <c r="G29" s="193"/>
      <c r="H29" s="193"/>
      <c r="I29" s="193"/>
      <c r="J29" s="193"/>
      <c r="K29" s="193"/>
      <c r="L29" s="193"/>
      <c r="M29" s="193"/>
      <c r="N29" s="185"/>
      <c r="O29" s="185"/>
      <c r="P29" s="185"/>
      <c r="Q29" s="185"/>
      <c r="R29" s="185"/>
      <c r="S29" s="193"/>
      <c r="T29" s="193"/>
      <c r="U29" s="193"/>
      <c r="V29" s="186"/>
      <c r="W29" s="187"/>
      <c r="X29" s="188"/>
      <c r="Y29" s="188"/>
      <c r="Z29" s="199"/>
      <c r="AA29" s="199"/>
      <c r="AB29" s="200"/>
      <c r="AC29" s="188"/>
      <c r="AD29" s="188"/>
      <c r="AE29" s="199"/>
      <c r="AF29" s="199"/>
      <c r="AP29" s="50"/>
    </row>
    <row r="30" spans="2:49">
      <c r="B30" s="203"/>
      <c r="C30" s="183" t="s">
        <v>20</v>
      </c>
      <c r="D30" s="184"/>
      <c r="E30" s="184"/>
      <c r="F30" s="193"/>
      <c r="G30" s="193"/>
      <c r="H30" s="193"/>
      <c r="I30" s="193"/>
      <c r="J30" s="193"/>
      <c r="K30" s="193"/>
      <c r="L30" s="193"/>
      <c r="M30" s="193"/>
      <c r="N30" s="185"/>
      <c r="O30" s="185"/>
      <c r="P30" s="185"/>
      <c r="Q30" s="185"/>
      <c r="R30" s="185"/>
      <c r="S30" s="193"/>
      <c r="T30" s="193"/>
      <c r="U30" s="193"/>
      <c r="V30" s="186"/>
      <c r="W30" s="187"/>
      <c r="X30" s="188"/>
      <c r="Y30" s="188"/>
      <c r="Z30" s="199"/>
      <c r="AA30" s="199"/>
      <c r="AB30" s="200"/>
      <c r="AC30" s="188"/>
      <c r="AD30" s="188"/>
      <c r="AE30" s="199"/>
      <c r="AF30" s="199"/>
      <c r="AN30" s="49"/>
      <c r="AP30" s="49"/>
      <c r="AR30" s="49"/>
      <c r="AT30" s="49"/>
    </row>
    <row r="31" spans="2:49">
      <c r="B31" s="203"/>
      <c r="C31" s="183" t="s">
        <v>21</v>
      </c>
      <c r="D31" s="184"/>
      <c r="E31" s="184"/>
      <c r="F31" s="193"/>
      <c r="G31" s="193"/>
      <c r="H31" s="193"/>
      <c r="I31" s="193"/>
      <c r="J31" s="193"/>
      <c r="K31" s="193"/>
      <c r="L31" s="193"/>
      <c r="M31" s="193"/>
      <c r="N31" s="185"/>
      <c r="O31" s="185"/>
      <c r="P31" s="185"/>
      <c r="Q31" s="185"/>
      <c r="R31" s="185"/>
      <c r="S31" s="193"/>
      <c r="T31" s="193"/>
      <c r="U31" s="193"/>
      <c r="V31" s="186"/>
      <c r="W31" s="190"/>
      <c r="X31" s="191"/>
      <c r="Y31" s="191"/>
      <c r="Z31" s="201"/>
      <c r="AA31" s="201"/>
      <c r="AB31" s="202"/>
      <c r="AC31" s="191"/>
      <c r="AD31" s="191"/>
      <c r="AE31" s="201"/>
      <c r="AF31" s="201"/>
    </row>
    <row r="32" spans="2:49">
      <c r="B32" s="203"/>
      <c r="C32" s="183" t="s">
        <v>22</v>
      </c>
      <c r="D32" s="184"/>
      <c r="E32" s="184"/>
      <c r="F32" s="193"/>
      <c r="G32" s="193"/>
      <c r="H32" s="193"/>
      <c r="I32" s="193"/>
      <c r="J32" s="193"/>
      <c r="K32" s="193"/>
      <c r="L32" s="193"/>
      <c r="M32" s="193"/>
      <c r="N32" s="185"/>
      <c r="O32" s="185"/>
      <c r="P32" s="185"/>
      <c r="Q32" s="185"/>
      <c r="R32" s="185"/>
      <c r="S32" s="193"/>
      <c r="T32" s="193"/>
      <c r="U32" s="193"/>
      <c r="V32" s="186"/>
      <c r="W32" s="187">
        <f>COUNT(F32:H33)</f>
        <v>0</v>
      </c>
      <c r="X32" s="188">
        <f>SUM(F32:H33)</f>
        <v>0</v>
      </c>
      <c r="Y32" s="204">
        <f>AN19</f>
        <v>13</v>
      </c>
      <c r="Z32" s="199">
        <f>X32/Y32</f>
        <v>0</v>
      </c>
      <c r="AA32" s="199">
        <f>AO19/AI21</f>
        <v>9.7500000000000003E-2</v>
      </c>
      <c r="AB32" s="200">
        <f>COUNT(I32:M33,S32:U33)</f>
        <v>0</v>
      </c>
      <c r="AC32" s="200">
        <f>SUM(I32:M33,S32:U33)</f>
        <v>0</v>
      </c>
      <c r="AD32" s="200">
        <f>AN20</f>
        <v>37</v>
      </c>
      <c r="AE32" s="199">
        <f>AC32/AD32</f>
        <v>0</v>
      </c>
      <c r="AF32" s="199">
        <f>AO20/AI21</f>
        <v>9.2499999999999999E-2</v>
      </c>
    </row>
    <row r="33" spans="2:45">
      <c r="B33" s="203"/>
      <c r="C33" s="183" t="s">
        <v>23</v>
      </c>
      <c r="D33" s="184"/>
      <c r="E33" s="184"/>
      <c r="F33" s="193"/>
      <c r="G33" s="193"/>
      <c r="H33" s="193"/>
      <c r="I33" s="193"/>
      <c r="J33" s="193"/>
      <c r="K33" s="193"/>
      <c r="L33" s="193"/>
      <c r="M33" s="193"/>
      <c r="N33" s="185"/>
      <c r="O33" s="185"/>
      <c r="P33" s="185"/>
      <c r="Q33" s="185"/>
      <c r="R33" s="185"/>
      <c r="S33" s="193"/>
      <c r="T33" s="193"/>
      <c r="U33" s="193"/>
      <c r="V33" s="186"/>
      <c r="W33" s="190"/>
      <c r="X33" s="191"/>
      <c r="Y33" s="191"/>
      <c r="Z33" s="201"/>
      <c r="AA33" s="201"/>
      <c r="AB33" s="202"/>
      <c r="AC33" s="202"/>
      <c r="AD33" s="202"/>
      <c r="AE33" s="201"/>
      <c r="AF33" s="201"/>
    </row>
    <row r="34" spans="2:45">
      <c r="B34" s="203"/>
      <c r="C34" s="183" t="s">
        <v>57</v>
      </c>
      <c r="D34" s="184"/>
      <c r="E34" s="184"/>
      <c r="F34" s="193"/>
      <c r="G34" s="193"/>
      <c r="H34" s="193"/>
      <c r="I34" s="193"/>
      <c r="J34" s="193"/>
      <c r="K34" s="193"/>
      <c r="L34" s="193"/>
      <c r="M34" s="193"/>
      <c r="N34" s="185"/>
      <c r="O34" s="185"/>
      <c r="P34" s="185"/>
      <c r="Q34" s="185"/>
      <c r="R34" s="185"/>
      <c r="S34" s="193"/>
      <c r="T34" s="193"/>
      <c r="U34" s="193"/>
      <c r="V34" s="186"/>
      <c r="W34" s="205">
        <f t="shared" ref="W34:AD34" si="0">W28</f>
        <v>0</v>
      </c>
      <c r="X34" s="206">
        <f t="shared" si="0"/>
        <v>0</v>
      </c>
      <c r="Y34" s="206">
        <f t="shared" si="0"/>
        <v>30</v>
      </c>
      <c r="Z34" s="207">
        <f t="shared" si="0"/>
        <v>0</v>
      </c>
      <c r="AA34" s="208">
        <f t="shared" si="0"/>
        <v>0.22500000000000001</v>
      </c>
      <c r="AB34" s="209">
        <f t="shared" si="0"/>
        <v>0</v>
      </c>
      <c r="AC34" s="209">
        <f t="shared" si="0"/>
        <v>0</v>
      </c>
      <c r="AD34" s="209">
        <f t="shared" si="0"/>
        <v>4</v>
      </c>
      <c r="AE34" s="208">
        <f>AE28</f>
        <v>0</v>
      </c>
      <c r="AF34" s="208">
        <f>AF28</f>
        <v>0.01</v>
      </c>
      <c r="AM34" s="49"/>
      <c r="AN34" s="49"/>
      <c r="AO34" s="49"/>
      <c r="AP34" s="49"/>
      <c r="AQ34" s="49"/>
      <c r="AR34" s="49"/>
      <c r="AS34" s="49"/>
    </row>
    <row r="35" spans="2:45">
      <c r="B35" s="203"/>
      <c r="C35" s="183" t="s">
        <v>24</v>
      </c>
      <c r="D35" s="184"/>
      <c r="E35" s="184"/>
      <c r="F35" s="193"/>
      <c r="G35" s="193"/>
      <c r="H35" s="193"/>
      <c r="I35" s="193"/>
      <c r="J35" s="193"/>
      <c r="K35" s="193"/>
      <c r="L35" s="193"/>
      <c r="M35" s="193"/>
      <c r="N35" s="185"/>
      <c r="O35" s="185"/>
      <c r="P35" s="185"/>
      <c r="Q35" s="185"/>
      <c r="R35" s="185"/>
      <c r="S35" s="193"/>
      <c r="T35" s="193"/>
      <c r="U35" s="193"/>
      <c r="V35" s="186"/>
      <c r="W35" s="210"/>
      <c r="X35" s="211"/>
      <c r="Y35" s="211"/>
      <c r="Z35" s="211"/>
      <c r="AA35" s="212"/>
      <c r="AB35" s="213"/>
      <c r="AC35" s="213"/>
      <c r="AD35" s="213"/>
      <c r="AE35" s="212"/>
      <c r="AF35" s="212"/>
      <c r="AM35" s="49"/>
      <c r="AN35" s="49"/>
      <c r="AO35" s="49"/>
      <c r="AP35" s="49"/>
      <c r="AQ35" s="49"/>
      <c r="AR35" s="49"/>
      <c r="AS35" s="49"/>
    </row>
    <row r="36" spans="2:45">
      <c r="B36" s="203"/>
      <c r="C36" s="183" t="s">
        <v>31</v>
      </c>
      <c r="D36" s="184"/>
      <c r="E36" s="184"/>
      <c r="F36" s="193"/>
      <c r="G36" s="193"/>
      <c r="H36" s="193"/>
      <c r="I36" s="193"/>
      <c r="J36" s="193"/>
      <c r="K36" s="193"/>
      <c r="L36" s="193"/>
      <c r="M36" s="193"/>
      <c r="N36" s="185"/>
      <c r="O36" s="185"/>
      <c r="P36" s="185"/>
      <c r="Q36" s="185"/>
      <c r="R36" s="185"/>
      <c r="S36" s="193"/>
      <c r="T36" s="193"/>
      <c r="U36" s="193"/>
      <c r="V36" s="186"/>
      <c r="W36" s="194">
        <f>COUNT(F36:H38)</f>
        <v>0</v>
      </c>
      <c r="X36" s="195">
        <f>SUM(F36:H38)</f>
        <v>0</v>
      </c>
      <c r="Y36" s="196">
        <f>AP19</f>
        <v>6</v>
      </c>
      <c r="Z36" s="197">
        <f>X36/Y36</f>
        <v>0</v>
      </c>
      <c r="AA36" s="197">
        <f>AQ19/AI21</f>
        <v>4.4999999999999998E-2</v>
      </c>
      <c r="AB36" s="195">
        <f>COUNT(I36:M38,S36:U38)</f>
        <v>0</v>
      </c>
      <c r="AC36" s="195">
        <f>SUM(I36:M38,S36:U38)</f>
        <v>0</v>
      </c>
      <c r="AD36" s="196">
        <f>AP20</f>
        <v>14</v>
      </c>
      <c r="AE36" s="197">
        <f>AC36/AD36</f>
        <v>0</v>
      </c>
      <c r="AF36" s="197">
        <f>AQ20/AI21</f>
        <v>3.5000000000000003E-2</v>
      </c>
      <c r="AM36" s="49"/>
      <c r="AN36" s="49"/>
      <c r="AO36" s="49"/>
      <c r="AP36" s="49"/>
      <c r="AQ36" s="49"/>
      <c r="AR36" s="49"/>
      <c r="AS36" s="49"/>
    </row>
    <row r="37" spans="2:45">
      <c r="B37" s="203"/>
      <c r="C37" s="183" t="s">
        <v>30</v>
      </c>
      <c r="D37" s="184"/>
      <c r="E37" s="184"/>
      <c r="F37" s="193"/>
      <c r="G37" s="193"/>
      <c r="H37" s="193"/>
      <c r="I37" s="193"/>
      <c r="J37" s="193"/>
      <c r="K37" s="193"/>
      <c r="L37" s="193"/>
      <c r="M37" s="193"/>
      <c r="N37" s="185"/>
      <c r="O37" s="185"/>
      <c r="P37" s="185"/>
      <c r="Q37" s="185"/>
      <c r="R37" s="185"/>
      <c r="S37" s="193"/>
      <c r="T37" s="193"/>
      <c r="U37" s="193"/>
      <c r="V37" s="186"/>
      <c r="W37" s="187"/>
      <c r="X37" s="188"/>
      <c r="Y37" s="188"/>
      <c r="Z37" s="199"/>
      <c r="AA37" s="199"/>
      <c r="AB37" s="188"/>
      <c r="AC37" s="188"/>
      <c r="AD37" s="188"/>
      <c r="AE37" s="199"/>
      <c r="AF37" s="199"/>
    </row>
    <row r="38" spans="2:45">
      <c r="B38" s="203"/>
      <c r="C38" s="183" t="s">
        <v>29</v>
      </c>
      <c r="D38" s="184"/>
      <c r="E38" s="184"/>
      <c r="F38" s="193"/>
      <c r="G38" s="193"/>
      <c r="H38" s="193"/>
      <c r="I38" s="193"/>
      <c r="J38" s="193"/>
      <c r="K38" s="193"/>
      <c r="L38" s="193"/>
      <c r="M38" s="193"/>
      <c r="N38" s="185"/>
      <c r="O38" s="185"/>
      <c r="P38" s="185"/>
      <c r="Q38" s="185"/>
      <c r="R38" s="185"/>
      <c r="S38" s="193"/>
      <c r="T38" s="193"/>
      <c r="U38" s="193"/>
      <c r="V38" s="186"/>
      <c r="W38" s="190"/>
      <c r="X38" s="191"/>
      <c r="Y38" s="191"/>
      <c r="Z38" s="201"/>
      <c r="AA38" s="201"/>
      <c r="AB38" s="191"/>
      <c r="AC38" s="191"/>
      <c r="AD38" s="191"/>
      <c r="AE38" s="201"/>
      <c r="AF38" s="201"/>
    </row>
    <row r="39" spans="2:45" ht="30.6">
      <c r="B39" s="214" t="s">
        <v>73</v>
      </c>
      <c r="C39" s="183" t="s">
        <v>25</v>
      </c>
      <c r="D39" s="184"/>
      <c r="E39" s="184"/>
      <c r="F39" s="184"/>
      <c r="G39" s="184"/>
      <c r="H39" s="184"/>
      <c r="I39" s="184"/>
      <c r="J39" s="184"/>
      <c r="K39" s="184"/>
      <c r="L39" s="184"/>
      <c r="M39" s="184"/>
      <c r="N39" s="185"/>
      <c r="O39" s="185"/>
      <c r="P39" s="185"/>
      <c r="Q39" s="184"/>
      <c r="R39" s="185"/>
      <c r="S39" s="184"/>
      <c r="T39" s="184"/>
      <c r="U39" s="184"/>
      <c r="V39" s="186"/>
      <c r="W39" s="215">
        <f>COUNT(F39:H39)</f>
        <v>0</v>
      </c>
      <c r="X39" s="215">
        <f>SUM(F39:H39)</f>
        <v>0</v>
      </c>
      <c r="Y39" s="216">
        <f>AR19</f>
        <v>0</v>
      </c>
      <c r="Z39" s="217" t="e">
        <f>X39/Y39</f>
        <v>#DIV/0!</v>
      </c>
      <c r="AA39" s="217">
        <f>AS19/AI21</f>
        <v>0</v>
      </c>
      <c r="AB39" s="215">
        <f>COUNT(I39:M39,S39:U39)</f>
        <v>0</v>
      </c>
      <c r="AC39" s="215">
        <f>SUM(I39:M39,S39:U39)</f>
        <v>0</v>
      </c>
      <c r="AD39" s="216">
        <f>AR20</f>
        <v>0</v>
      </c>
      <c r="AE39" s="217" t="e">
        <f>AC39/AD39</f>
        <v>#DIV/0!</v>
      </c>
      <c r="AF39" s="217">
        <f>AS20/AI21</f>
        <v>0</v>
      </c>
      <c r="AM39" s="218"/>
      <c r="AN39" s="218"/>
      <c r="AO39" s="218"/>
      <c r="AP39" s="218"/>
      <c r="AQ39" s="218"/>
      <c r="AR39" s="218"/>
      <c r="AS39" s="218"/>
    </row>
    <row r="40" spans="2:45">
      <c r="B40" s="203" t="s">
        <v>78</v>
      </c>
      <c r="C40" s="183" t="s">
        <v>26</v>
      </c>
      <c r="D40" s="219"/>
      <c r="E40" s="220"/>
      <c r="F40" s="220"/>
      <c r="G40" s="220"/>
      <c r="H40" s="220"/>
      <c r="I40" s="220"/>
      <c r="J40" s="220"/>
      <c r="K40" s="220"/>
      <c r="L40" s="220"/>
      <c r="M40" s="221"/>
      <c r="N40" s="184"/>
      <c r="O40" s="184"/>
      <c r="P40" s="184"/>
      <c r="Q40" s="222"/>
      <c r="R40" s="223"/>
      <c r="S40" s="224"/>
      <c r="T40" s="224"/>
      <c r="U40" s="224"/>
      <c r="V40" s="225"/>
      <c r="W40" s="215" t="s">
        <v>102</v>
      </c>
      <c r="X40" s="215" t="s">
        <v>102</v>
      </c>
      <c r="Y40" s="215" t="s">
        <v>102</v>
      </c>
      <c r="Z40" s="215" t="s">
        <v>102</v>
      </c>
      <c r="AA40" s="215" t="s">
        <v>102</v>
      </c>
      <c r="AB40" s="215" t="s">
        <v>102</v>
      </c>
      <c r="AC40" s="215" t="s">
        <v>102</v>
      </c>
      <c r="AD40" s="215" t="s">
        <v>102</v>
      </c>
      <c r="AE40" s="215" t="s">
        <v>102</v>
      </c>
      <c r="AF40" s="215" t="s">
        <v>102</v>
      </c>
      <c r="AM40" s="218"/>
      <c r="AN40" s="218"/>
      <c r="AO40" s="218"/>
      <c r="AP40" s="218"/>
      <c r="AQ40" s="218"/>
      <c r="AR40" s="218"/>
      <c r="AS40" s="218"/>
    </row>
    <row r="41" spans="2:45">
      <c r="B41" s="203"/>
      <c r="C41" s="183" t="s">
        <v>35</v>
      </c>
      <c r="D41" s="184"/>
      <c r="E41" s="184"/>
      <c r="F41" s="193"/>
      <c r="G41" s="193"/>
      <c r="H41" s="193"/>
      <c r="I41" s="193"/>
      <c r="J41" s="193"/>
      <c r="K41" s="193"/>
      <c r="L41" s="193"/>
      <c r="M41" s="193"/>
      <c r="N41" s="185"/>
      <c r="O41" s="185"/>
      <c r="P41" s="185"/>
      <c r="Q41" s="185"/>
      <c r="R41" s="185"/>
      <c r="S41" s="193"/>
      <c r="T41" s="193"/>
      <c r="U41" s="193"/>
      <c r="V41" s="186"/>
      <c r="W41" s="194">
        <f>COUNT(F41:H54)</f>
        <v>0</v>
      </c>
      <c r="X41" s="195">
        <f>SUM(F41:H54)</f>
        <v>0</v>
      </c>
      <c r="Y41" s="196">
        <f>AT19</f>
        <v>11</v>
      </c>
      <c r="Z41" s="197">
        <f>X41/Y41</f>
        <v>0</v>
      </c>
      <c r="AA41" s="197">
        <f>AU19/AI21</f>
        <v>8.2500000000000004E-2</v>
      </c>
      <c r="AB41" s="195">
        <f>COUNT(I41:M54,S41:U54)</f>
        <v>0</v>
      </c>
      <c r="AC41" s="195">
        <f>SUM(I41:M54,S41:U54)</f>
        <v>0</v>
      </c>
      <c r="AD41" s="196">
        <f>AT20</f>
        <v>29</v>
      </c>
      <c r="AE41" s="197">
        <f>AC41/AD41</f>
        <v>0</v>
      </c>
      <c r="AF41" s="197">
        <f>AU20/AI21</f>
        <v>7.2499999999999995E-2</v>
      </c>
      <c r="AM41" s="218"/>
      <c r="AN41" s="218"/>
      <c r="AO41" s="218"/>
      <c r="AP41" s="218"/>
      <c r="AQ41" s="218"/>
      <c r="AR41" s="218"/>
      <c r="AS41" s="218"/>
    </row>
    <row r="42" spans="2:45">
      <c r="B42" s="203"/>
      <c r="C42" s="183" t="s">
        <v>36</v>
      </c>
      <c r="D42" s="184"/>
      <c r="E42" s="184"/>
      <c r="F42" s="193"/>
      <c r="G42" s="193"/>
      <c r="H42" s="193"/>
      <c r="I42" s="193"/>
      <c r="J42" s="193"/>
      <c r="K42" s="193"/>
      <c r="L42" s="193"/>
      <c r="M42" s="193"/>
      <c r="N42" s="185"/>
      <c r="O42" s="185"/>
      <c r="P42" s="185"/>
      <c r="Q42" s="185"/>
      <c r="R42" s="185"/>
      <c r="S42" s="193"/>
      <c r="T42" s="193"/>
      <c r="U42" s="193"/>
      <c r="V42" s="186"/>
      <c r="W42" s="187"/>
      <c r="X42" s="188"/>
      <c r="Y42" s="188"/>
      <c r="Z42" s="199"/>
      <c r="AA42" s="199"/>
      <c r="AB42" s="188"/>
      <c r="AC42" s="188"/>
      <c r="AD42" s="188"/>
      <c r="AE42" s="199"/>
      <c r="AF42" s="199"/>
      <c r="AH42" s="226"/>
    </row>
    <row r="43" spans="2:45">
      <c r="B43" s="203"/>
      <c r="C43" s="183" t="s">
        <v>38</v>
      </c>
      <c r="D43" s="184"/>
      <c r="E43" s="184"/>
      <c r="F43" s="193"/>
      <c r="G43" s="193"/>
      <c r="H43" s="193"/>
      <c r="I43" s="193"/>
      <c r="J43" s="193"/>
      <c r="K43" s="193"/>
      <c r="L43" s="193"/>
      <c r="M43" s="193"/>
      <c r="N43" s="185"/>
      <c r="O43" s="185"/>
      <c r="P43" s="185"/>
      <c r="Q43" s="185"/>
      <c r="R43" s="185"/>
      <c r="S43" s="193"/>
      <c r="T43" s="193"/>
      <c r="U43" s="193"/>
      <c r="V43" s="186"/>
      <c r="W43" s="187"/>
      <c r="X43" s="188"/>
      <c r="Y43" s="188"/>
      <c r="Z43" s="199"/>
      <c r="AA43" s="199"/>
      <c r="AB43" s="188"/>
      <c r="AC43" s="188"/>
      <c r="AD43" s="188"/>
      <c r="AE43" s="199"/>
      <c r="AF43" s="199"/>
      <c r="AH43" s="226"/>
    </row>
    <row r="44" spans="2:45">
      <c r="B44" s="203"/>
      <c r="C44" s="183" t="s">
        <v>40</v>
      </c>
      <c r="D44" s="184"/>
      <c r="E44" s="184"/>
      <c r="F44" s="193"/>
      <c r="G44" s="193"/>
      <c r="H44" s="193"/>
      <c r="I44" s="193"/>
      <c r="J44" s="193"/>
      <c r="K44" s="193"/>
      <c r="L44" s="193"/>
      <c r="M44" s="193"/>
      <c r="N44" s="185"/>
      <c r="O44" s="185"/>
      <c r="P44" s="185"/>
      <c r="Q44" s="185"/>
      <c r="R44" s="185"/>
      <c r="S44" s="193"/>
      <c r="T44" s="193"/>
      <c r="U44" s="193"/>
      <c r="V44" s="186"/>
      <c r="W44" s="187"/>
      <c r="X44" s="188"/>
      <c r="Y44" s="188"/>
      <c r="Z44" s="199"/>
      <c r="AA44" s="199"/>
      <c r="AB44" s="188"/>
      <c r="AC44" s="188"/>
      <c r="AD44" s="188"/>
      <c r="AE44" s="199"/>
      <c r="AF44" s="199"/>
    </row>
    <row r="45" spans="2:45">
      <c r="B45" s="203"/>
      <c r="C45" s="183" t="s">
        <v>39</v>
      </c>
      <c r="D45" s="184"/>
      <c r="E45" s="184"/>
      <c r="F45" s="193"/>
      <c r="G45" s="193"/>
      <c r="H45" s="193"/>
      <c r="I45" s="193"/>
      <c r="J45" s="193"/>
      <c r="K45" s="193"/>
      <c r="L45" s="193"/>
      <c r="M45" s="193"/>
      <c r="N45" s="185"/>
      <c r="O45" s="185"/>
      <c r="P45" s="185"/>
      <c r="Q45" s="185"/>
      <c r="R45" s="185"/>
      <c r="S45" s="193"/>
      <c r="T45" s="193"/>
      <c r="U45" s="193"/>
      <c r="V45" s="186"/>
      <c r="W45" s="187"/>
      <c r="X45" s="188"/>
      <c r="Y45" s="188"/>
      <c r="Z45" s="199"/>
      <c r="AA45" s="199"/>
      <c r="AB45" s="188"/>
      <c r="AC45" s="188"/>
      <c r="AD45" s="188"/>
      <c r="AE45" s="199"/>
      <c r="AF45" s="199"/>
    </row>
    <row r="46" spans="2:45">
      <c r="B46" s="203"/>
      <c r="C46" s="183" t="s">
        <v>37</v>
      </c>
      <c r="D46" s="184"/>
      <c r="E46" s="184"/>
      <c r="F46" s="193"/>
      <c r="G46" s="193"/>
      <c r="H46" s="193"/>
      <c r="I46" s="193"/>
      <c r="J46" s="193"/>
      <c r="K46" s="193"/>
      <c r="L46" s="193"/>
      <c r="M46" s="193"/>
      <c r="N46" s="185"/>
      <c r="O46" s="185"/>
      <c r="P46" s="185"/>
      <c r="Q46" s="185"/>
      <c r="R46" s="185"/>
      <c r="S46" s="193"/>
      <c r="T46" s="193"/>
      <c r="U46" s="193"/>
      <c r="V46" s="186"/>
      <c r="W46" s="187"/>
      <c r="X46" s="188"/>
      <c r="Y46" s="188"/>
      <c r="Z46" s="199"/>
      <c r="AA46" s="199"/>
      <c r="AB46" s="188"/>
      <c r="AC46" s="188"/>
      <c r="AD46" s="188"/>
      <c r="AE46" s="199"/>
      <c r="AF46" s="199"/>
      <c r="AL46" s="181" t="s">
        <v>97</v>
      </c>
      <c r="AN46" s="181" t="s">
        <v>98</v>
      </c>
    </row>
    <row r="47" spans="2:45">
      <c r="B47" s="203"/>
      <c r="C47" s="183" t="s">
        <v>41</v>
      </c>
      <c r="D47" s="184"/>
      <c r="E47" s="184"/>
      <c r="F47" s="193"/>
      <c r="G47" s="193"/>
      <c r="H47" s="193"/>
      <c r="I47" s="193"/>
      <c r="J47" s="193"/>
      <c r="K47" s="193"/>
      <c r="L47" s="193"/>
      <c r="M47" s="193"/>
      <c r="N47" s="185"/>
      <c r="O47" s="185"/>
      <c r="P47" s="185"/>
      <c r="Q47" s="185"/>
      <c r="R47" s="185"/>
      <c r="S47" s="193"/>
      <c r="T47" s="193"/>
      <c r="U47" s="193"/>
      <c r="V47" s="186"/>
      <c r="W47" s="187"/>
      <c r="X47" s="188"/>
      <c r="Y47" s="188"/>
      <c r="Z47" s="199"/>
      <c r="AA47" s="199"/>
      <c r="AB47" s="188"/>
      <c r="AC47" s="188"/>
      <c r="AD47" s="188"/>
      <c r="AE47" s="199"/>
      <c r="AF47" s="199"/>
      <c r="AJ47" s="181" t="s">
        <v>81</v>
      </c>
      <c r="AL47" s="181">
        <f>$Y$23/15</f>
        <v>2.2000000000000002</v>
      </c>
      <c r="AN47" s="181">
        <f>$AD$23/40</f>
        <v>0.05</v>
      </c>
    </row>
    <row r="48" spans="2:45">
      <c r="B48" s="203"/>
      <c r="C48" s="183" t="s">
        <v>42</v>
      </c>
      <c r="D48" s="184"/>
      <c r="E48" s="184"/>
      <c r="F48" s="193"/>
      <c r="G48" s="193"/>
      <c r="H48" s="193"/>
      <c r="I48" s="193"/>
      <c r="J48" s="193"/>
      <c r="K48" s="193"/>
      <c r="L48" s="193"/>
      <c r="M48" s="193"/>
      <c r="N48" s="185"/>
      <c r="O48" s="185"/>
      <c r="P48" s="185"/>
      <c r="Q48" s="185"/>
      <c r="R48" s="185"/>
      <c r="S48" s="193"/>
      <c r="T48" s="193"/>
      <c r="U48" s="193"/>
      <c r="V48" s="186"/>
      <c r="W48" s="187"/>
      <c r="X48" s="188"/>
      <c r="Y48" s="188"/>
      <c r="Z48" s="199"/>
      <c r="AA48" s="199"/>
      <c r="AB48" s="188"/>
      <c r="AC48" s="188"/>
      <c r="AD48" s="188"/>
      <c r="AE48" s="199"/>
      <c r="AF48" s="199"/>
      <c r="AJ48" s="181" t="s">
        <v>71</v>
      </c>
      <c r="AL48" s="181">
        <f t="shared" ref="AL48" si="1">$Y$28/18</f>
        <v>1.6666666666666667</v>
      </c>
      <c r="AN48" s="181">
        <f>$AD$28/48</f>
        <v>8.3333333333333329E-2</v>
      </c>
    </row>
    <row r="49" spans="2:40">
      <c r="B49" s="203"/>
      <c r="C49" s="183" t="s">
        <v>43</v>
      </c>
      <c r="D49" s="184"/>
      <c r="E49" s="184"/>
      <c r="F49" s="193"/>
      <c r="G49" s="193"/>
      <c r="H49" s="193"/>
      <c r="I49" s="193"/>
      <c r="J49" s="193"/>
      <c r="K49" s="193"/>
      <c r="L49" s="193"/>
      <c r="M49" s="193"/>
      <c r="N49" s="185"/>
      <c r="O49" s="185"/>
      <c r="P49" s="185"/>
      <c r="Q49" s="185"/>
      <c r="R49" s="185"/>
      <c r="S49" s="193"/>
      <c r="T49" s="193"/>
      <c r="U49" s="193"/>
      <c r="V49" s="186"/>
      <c r="W49" s="187"/>
      <c r="X49" s="188"/>
      <c r="Y49" s="188"/>
      <c r="Z49" s="199"/>
      <c r="AA49" s="199"/>
      <c r="AB49" s="188"/>
      <c r="AC49" s="188"/>
      <c r="AD49" s="188"/>
      <c r="AE49" s="199"/>
      <c r="AF49" s="199"/>
      <c r="AJ49" s="181" t="s">
        <v>106</v>
      </c>
      <c r="AL49" s="181">
        <f t="shared" ref="AL49" si="2">$Y$32/6</f>
        <v>2.1666666666666665</v>
      </c>
      <c r="AN49" s="181">
        <f>$AD$32/16</f>
        <v>2.3125</v>
      </c>
    </row>
    <row r="50" spans="2:40">
      <c r="B50" s="203"/>
      <c r="C50" s="227" t="s">
        <v>44</v>
      </c>
      <c r="D50" s="184"/>
      <c r="E50" s="184"/>
      <c r="F50" s="193"/>
      <c r="G50" s="193"/>
      <c r="H50" s="193"/>
      <c r="I50" s="193"/>
      <c r="J50" s="193"/>
      <c r="K50" s="193"/>
      <c r="L50" s="193"/>
      <c r="M50" s="193"/>
      <c r="N50" s="185"/>
      <c r="O50" s="185"/>
      <c r="P50" s="185"/>
      <c r="Q50" s="185"/>
      <c r="R50" s="185"/>
      <c r="S50" s="193"/>
      <c r="T50" s="193"/>
      <c r="U50" s="193"/>
      <c r="V50" s="186"/>
      <c r="W50" s="187"/>
      <c r="X50" s="188"/>
      <c r="Y50" s="188"/>
      <c r="Z50" s="199"/>
      <c r="AA50" s="199"/>
      <c r="AB50" s="188"/>
      <c r="AC50" s="188"/>
      <c r="AD50" s="188"/>
      <c r="AE50" s="199"/>
      <c r="AF50" s="199"/>
      <c r="AJ50" s="181" t="s">
        <v>101</v>
      </c>
      <c r="AL50" s="181">
        <f t="shared" ref="AL50" si="3">$Y$36/9</f>
        <v>0.66666666666666663</v>
      </c>
      <c r="AN50" s="181">
        <f>$AD$36/24</f>
        <v>0.58333333333333337</v>
      </c>
    </row>
    <row r="51" spans="2:40">
      <c r="B51" s="203"/>
      <c r="C51" s="183" t="s">
        <v>45</v>
      </c>
      <c r="D51" s="184"/>
      <c r="E51" s="184"/>
      <c r="F51" s="193"/>
      <c r="G51" s="193"/>
      <c r="H51" s="193"/>
      <c r="I51" s="193"/>
      <c r="J51" s="193"/>
      <c r="K51" s="193"/>
      <c r="L51" s="193"/>
      <c r="M51" s="193"/>
      <c r="N51" s="185"/>
      <c r="O51" s="185"/>
      <c r="P51" s="185"/>
      <c r="Q51" s="185"/>
      <c r="R51" s="185"/>
      <c r="S51" s="193"/>
      <c r="T51" s="193"/>
      <c r="U51" s="193"/>
      <c r="V51" s="186"/>
      <c r="W51" s="187"/>
      <c r="X51" s="188"/>
      <c r="Y51" s="188"/>
      <c r="Z51" s="199"/>
      <c r="AA51" s="199"/>
      <c r="AB51" s="188"/>
      <c r="AC51" s="188"/>
      <c r="AD51" s="188"/>
      <c r="AE51" s="199"/>
      <c r="AF51" s="199"/>
      <c r="AJ51" s="181" t="s">
        <v>73</v>
      </c>
      <c r="AL51" s="181">
        <f t="shared" ref="AL51" si="4">$Y$39/3</f>
        <v>0</v>
      </c>
      <c r="AN51" s="181">
        <f>$AD$39/8</f>
        <v>0</v>
      </c>
    </row>
    <row r="52" spans="2:40">
      <c r="B52" s="203"/>
      <c r="C52" s="183" t="s">
        <v>46</v>
      </c>
      <c r="D52" s="184"/>
      <c r="E52" s="184"/>
      <c r="F52" s="193"/>
      <c r="G52" s="193"/>
      <c r="H52" s="193"/>
      <c r="I52" s="193"/>
      <c r="J52" s="193"/>
      <c r="K52" s="193"/>
      <c r="L52" s="193"/>
      <c r="M52" s="193"/>
      <c r="N52" s="185"/>
      <c r="O52" s="185"/>
      <c r="P52" s="185"/>
      <c r="Q52" s="185"/>
      <c r="R52" s="185"/>
      <c r="S52" s="193"/>
      <c r="T52" s="193"/>
      <c r="U52" s="193"/>
      <c r="V52" s="186"/>
      <c r="W52" s="187"/>
      <c r="X52" s="188"/>
      <c r="Y52" s="188"/>
      <c r="Z52" s="199"/>
      <c r="AA52" s="199"/>
      <c r="AB52" s="188"/>
      <c r="AC52" s="188"/>
      <c r="AD52" s="188"/>
      <c r="AE52" s="199"/>
      <c r="AF52" s="199"/>
      <c r="AJ52" s="181" t="s">
        <v>78</v>
      </c>
      <c r="AL52" s="181">
        <f t="shared" ref="AL52" si="5">$Y$41/42</f>
        <v>0.26190476190476192</v>
      </c>
      <c r="AN52" s="181">
        <f>$AD$41/112</f>
        <v>0.25892857142857145</v>
      </c>
    </row>
    <row r="53" spans="2:40">
      <c r="B53" s="203"/>
      <c r="C53" s="183" t="s">
        <v>47</v>
      </c>
      <c r="D53" s="184"/>
      <c r="E53" s="184"/>
      <c r="F53" s="193"/>
      <c r="G53" s="193"/>
      <c r="H53" s="193"/>
      <c r="I53" s="193"/>
      <c r="J53" s="193"/>
      <c r="K53" s="193"/>
      <c r="L53" s="193"/>
      <c r="M53" s="193"/>
      <c r="N53" s="185"/>
      <c r="O53" s="185"/>
      <c r="P53" s="185"/>
      <c r="Q53" s="185"/>
      <c r="R53" s="185"/>
      <c r="S53" s="193"/>
      <c r="T53" s="193"/>
      <c r="U53" s="193"/>
      <c r="V53" s="186"/>
      <c r="W53" s="187"/>
      <c r="X53" s="188"/>
      <c r="Y53" s="188"/>
      <c r="Z53" s="199"/>
      <c r="AA53" s="199"/>
      <c r="AB53" s="188"/>
      <c r="AC53" s="188"/>
      <c r="AD53" s="188"/>
      <c r="AE53" s="199"/>
      <c r="AF53" s="199"/>
      <c r="AJ53" s="181" t="s">
        <v>75</v>
      </c>
      <c r="AL53" s="181">
        <f t="shared" ref="AL53" si="6">$Y$62/24</f>
        <v>0.29166666666666669</v>
      </c>
      <c r="AN53" s="181">
        <f>$AD$62/64</f>
        <v>0.21875</v>
      </c>
    </row>
    <row r="54" spans="2:40">
      <c r="B54" s="203"/>
      <c r="C54" s="183" t="s">
        <v>48</v>
      </c>
      <c r="D54" s="184"/>
      <c r="E54" s="184"/>
      <c r="F54" s="193"/>
      <c r="G54" s="193"/>
      <c r="H54" s="193"/>
      <c r="I54" s="193"/>
      <c r="J54" s="193"/>
      <c r="K54" s="193"/>
      <c r="L54" s="193"/>
      <c r="M54" s="193"/>
      <c r="N54" s="185"/>
      <c r="O54" s="185"/>
      <c r="P54" s="185"/>
      <c r="Q54" s="185"/>
      <c r="R54" s="185"/>
      <c r="S54" s="193"/>
      <c r="T54" s="193"/>
      <c r="U54" s="193"/>
      <c r="V54" s="186"/>
      <c r="W54" s="190"/>
      <c r="X54" s="191"/>
      <c r="Y54" s="191"/>
      <c r="Z54" s="201"/>
      <c r="AA54" s="201"/>
      <c r="AB54" s="191"/>
      <c r="AC54" s="191"/>
      <c r="AD54" s="191"/>
      <c r="AE54" s="201"/>
      <c r="AF54" s="201"/>
    </row>
    <row r="55" spans="2:40" ht="34.799999999999997">
      <c r="B55" s="214" t="s">
        <v>74</v>
      </c>
      <c r="C55" s="183" t="s">
        <v>49</v>
      </c>
      <c r="D55" s="184"/>
      <c r="E55" s="184"/>
      <c r="F55" s="184"/>
      <c r="G55" s="184"/>
      <c r="H55" s="184"/>
      <c r="I55" s="184"/>
      <c r="J55" s="184"/>
      <c r="K55" s="184"/>
      <c r="L55" s="184"/>
      <c r="M55" s="184"/>
      <c r="N55" s="185"/>
      <c r="O55" s="185"/>
      <c r="P55" s="185"/>
      <c r="Q55" s="185"/>
      <c r="R55" s="185"/>
      <c r="S55" s="184"/>
      <c r="T55" s="184"/>
      <c r="U55" s="184"/>
      <c r="V55" s="186"/>
      <c r="W55" s="215" t="s">
        <v>102</v>
      </c>
      <c r="X55" s="215" t="s">
        <v>102</v>
      </c>
      <c r="Y55" s="215" t="s">
        <v>102</v>
      </c>
      <c r="Z55" s="215" t="s">
        <v>102</v>
      </c>
      <c r="AA55" s="215" t="s">
        <v>102</v>
      </c>
      <c r="AB55" s="215" t="s">
        <v>102</v>
      </c>
      <c r="AC55" s="215" t="s">
        <v>102</v>
      </c>
      <c r="AD55" s="215" t="s">
        <v>102</v>
      </c>
      <c r="AE55" s="215" t="s">
        <v>102</v>
      </c>
      <c r="AF55" s="215" t="s">
        <v>102</v>
      </c>
    </row>
    <row r="56" spans="2:40">
      <c r="B56" s="203" t="s">
        <v>76</v>
      </c>
      <c r="C56" s="183" t="s">
        <v>50</v>
      </c>
      <c r="D56" s="184"/>
      <c r="E56" s="184"/>
      <c r="F56" s="184"/>
      <c r="G56" s="184"/>
      <c r="H56" s="184"/>
      <c r="I56" s="184"/>
      <c r="J56" s="184"/>
      <c r="K56" s="184"/>
      <c r="L56" s="184"/>
      <c r="M56" s="184"/>
      <c r="N56" s="185"/>
      <c r="O56" s="185"/>
      <c r="P56" s="185"/>
      <c r="Q56" s="185"/>
      <c r="R56" s="185"/>
      <c r="S56" s="184"/>
      <c r="T56" s="184"/>
      <c r="U56" s="184"/>
      <c r="V56" s="186"/>
      <c r="W56" s="194" t="s">
        <v>102</v>
      </c>
      <c r="X56" s="195" t="s">
        <v>102</v>
      </c>
      <c r="Y56" s="195" t="s">
        <v>102</v>
      </c>
      <c r="Z56" s="195" t="s">
        <v>102</v>
      </c>
      <c r="AA56" s="195" t="s">
        <v>102</v>
      </c>
      <c r="AB56" s="195" t="s">
        <v>102</v>
      </c>
      <c r="AC56" s="195" t="s">
        <v>102</v>
      </c>
      <c r="AD56" s="195" t="s">
        <v>102</v>
      </c>
      <c r="AE56" s="195" t="s">
        <v>102</v>
      </c>
      <c r="AF56" s="195" t="s">
        <v>102</v>
      </c>
    </row>
    <row r="57" spans="2:40">
      <c r="B57" s="203"/>
      <c r="C57" s="183" t="s">
        <v>51</v>
      </c>
      <c r="D57" s="184"/>
      <c r="E57" s="184"/>
      <c r="F57" s="184"/>
      <c r="G57" s="184"/>
      <c r="H57" s="184"/>
      <c r="I57" s="184"/>
      <c r="J57" s="184"/>
      <c r="K57" s="184"/>
      <c r="L57" s="184"/>
      <c r="M57" s="184"/>
      <c r="N57" s="185"/>
      <c r="O57" s="185"/>
      <c r="P57" s="185"/>
      <c r="Q57" s="185"/>
      <c r="R57" s="185"/>
      <c r="S57" s="184"/>
      <c r="T57" s="184"/>
      <c r="U57" s="184"/>
      <c r="V57" s="186"/>
      <c r="W57" s="187"/>
      <c r="X57" s="188"/>
      <c r="Y57" s="188"/>
      <c r="Z57" s="188"/>
      <c r="AA57" s="188"/>
      <c r="AB57" s="188"/>
      <c r="AC57" s="188"/>
      <c r="AD57" s="188"/>
      <c r="AE57" s="188"/>
      <c r="AF57" s="188"/>
    </row>
    <row r="58" spans="2:40">
      <c r="B58" s="203"/>
      <c r="C58" s="183" t="s">
        <v>52</v>
      </c>
      <c r="D58" s="184"/>
      <c r="E58" s="184"/>
      <c r="F58" s="184"/>
      <c r="G58" s="184"/>
      <c r="H58" s="184"/>
      <c r="I58" s="184"/>
      <c r="J58" s="184"/>
      <c r="K58" s="184"/>
      <c r="L58" s="184"/>
      <c r="M58" s="184"/>
      <c r="N58" s="185"/>
      <c r="O58" s="185"/>
      <c r="P58" s="185"/>
      <c r="Q58" s="185"/>
      <c r="R58" s="185"/>
      <c r="S58" s="184"/>
      <c r="T58" s="184"/>
      <c r="U58" s="184"/>
      <c r="V58" s="186"/>
      <c r="W58" s="187"/>
      <c r="X58" s="188"/>
      <c r="Y58" s="188"/>
      <c r="Z58" s="188"/>
      <c r="AA58" s="188"/>
      <c r="AB58" s="188"/>
      <c r="AC58" s="188"/>
      <c r="AD58" s="188"/>
      <c r="AE58" s="188"/>
      <c r="AF58" s="188"/>
    </row>
    <row r="59" spans="2:40">
      <c r="B59" s="203"/>
      <c r="C59" s="183" t="s">
        <v>53</v>
      </c>
      <c r="D59" s="184"/>
      <c r="E59" s="184"/>
      <c r="F59" s="184"/>
      <c r="G59" s="184"/>
      <c r="H59" s="184"/>
      <c r="I59" s="184"/>
      <c r="J59" s="184"/>
      <c r="K59" s="184"/>
      <c r="L59" s="184"/>
      <c r="M59" s="184"/>
      <c r="N59" s="185"/>
      <c r="O59" s="185"/>
      <c r="P59" s="185"/>
      <c r="Q59" s="185"/>
      <c r="R59" s="185"/>
      <c r="S59" s="184"/>
      <c r="T59" s="184"/>
      <c r="U59" s="184"/>
      <c r="V59" s="186"/>
      <c r="W59" s="187"/>
      <c r="X59" s="188"/>
      <c r="Y59" s="188"/>
      <c r="Z59" s="188"/>
      <c r="AA59" s="188"/>
      <c r="AB59" s="188"/>
      <c r="AC59" s="188"/>
      <c r="AD59" s="188"/>
      <c r="AE59" s="188"/>
      <c r="AF59" s="188"/>
    </row>
    <row r="60" spans="2:40">
      <c r="B60" s="203"/>
      <c r="C60" s="183" t="s">
        <v>54</v>
      </c>
      <c r="D60" s="184"/>
      <c r="E60" s="184"/>
      <c r="F60" s="184"/>
      <c r="G60" s="184"/>
      <c r="H60" s="184"/>
      <c r="I60" s="184"/>
      <c r="J60" s="184"/>
      <c r="K60" s="184"/>
      <c r="L60" s="184"/>
      <c r="M60" s="184"/>
      <c r="N60" s="185"/>
      <c r="O60" s="185"/>
      <c r="P60" s="185"/>
      <c r="Q60" s="185"/>
      <c r="R60" s="185"/>
      <c r="S60" s="184"/>
      <c r="T60" s="184"/>
      <c r="U60" s="184"/>
      <c r="V60" s="186"/>
      <c r="W60" s="187"/>
      <c r="X60" s="188"/>
      <c r="Y60" s="188"/>
      <c r="Z60" s="188"/>
      <c r="AA60" s="188"/>
      <c r="AB60" s="188"/>
      <c r="AC60" s="188"/>
      <c r="AD60" s="188"/>
      <c r="AE60" s="188"/>
      <c r="AF60" s="188"/>
    </row>
    <row r="61" spans="2:40">
      <c r="B61" s="203"/>
      <c r="C61" s="183" t="s">
        <v>55</v>
      </c>
      <c r="D61" s="184"/>
      <c r="E61" s="184"/>
      <c r="F61" s="184"/>
      <c r="G61" s="184"/>
      <c r="H61" s="184"/>
      <c r="I61" s="184"/>
      <c r="J61" s="184"/>
      <c r="K61" s="184"/>
      <c r="L61" s="184"/>
      <c r="M61" s="184"/>
      <c r="N61" s="185"/>
      <c r="O61" s="185"/>
      <c r="P61" s="185"/>
      <c r="Q61" s="185"/>
      <c r="R61" s="185"/>
      <c r="S61" s="184"/>
      <c r="T61" s="184"/>
      <c r="U61" s="184"/>
      <c r="V61" s="186"/>
      <c r="W61" s="190"/>
      <c r="X61" s="191"/>
      <c r="Y61" s="191"/>
      <c r="Z61" s="191"/>
      <c r="AA61" s="191"/>
      <c r="AB61" s="191"/>
      <c r="AC61" s="191"/>
      <c r="AD61" s="191"/>
      <c r="AE61" s="191"/>
      <c r="AF61" s="191"/>
    </row>
    <row r="62" spans="2:40">
      <c r="B62" s="203" t="s">
        <v>75</v>
      </c>
      <c r="C62" s="183" t="s">
        <v>65</v>
      </c>
      <c r="D62" s="184"/>
      <c r="E62" s="184"/>
      <c r="F62" s="193"/>
      <c r="G62" s="193"/>
      <c r="H62" s="193"/>
      <c r="I62" s="193"/>
      <c r="J62" s="193"/>
      <c r="K62" s="193"/>
      <c r="L62" s="193"/>
      <c r="M62" s="193"/>
      <c r="N62" s="185"/>
      <c r="O62" s="185"/>
      <c r="P62" s="185"/>
      <c r="Q62" s="185"/>
      <c r="R62" s="185"/>
      <c r="S62" s="193"/>
      <c r="T62" s="193"/>
      <c r="U62" s="193"/>
      <c r="V62" s="186"/>
      <c r="W62" s="194">
        <f>COUNT(F62:H69)</f>
        <v>0</v>
      </c>
      <c r="X62" s="195">
        <f>SUM(F62:H69)</f>
        <v>0</v>
      </c>
      <c r="Y62" s="196">
        <f>AV19</f>
        <v>7</v>
      </c>
      <c r="Z62" s="197">
        <f>X62/Y62</f>
        <v>0</v>
      </c>
      <c r="AA62" s="197">
        <f>AW19/AI21</f>
        <v>5.2499999999999998E-2</v>
      </c>
      <c r="AB62" s="195">
        <f>COUNT(I62:M69,S62:U69)</f>
        <v>0</v>
      </c>
      <c r="AC62" s="195">
        <f>SUM(I62:M69,S62:U69)</f>
        <v>0</v>
      </c>
      <c r="AD62" s="196">
        <f>AV20</f>
        <v>14</v>
      </c>
      <c r="AE62" s="197">
        <f>AC62/AD62</f>
        <v>0</v>
      </c>
      <c r="AF62" s="197">
        <f>AW20/AI21</f>
        <v>3.5000000000000003E-2</v>
      </c>
    </row>
    <row r="63" spans="2:40">
      <c r="B63" s="203"/>
      <c r="C63" s="183" t="s">
        <v>66</v>
      </c>
      <c r="D63" s="184"/>
      <c r="E63" s="184"/>
      <c r="F63" s="193"/>
      <c r="G63" s="193"/>
      <c r="H63" s="193"/>
      <c r="I63" s="193"/>
      <c r="J63" s="193"/>
      <c r="K63" s="193"/>
      <c r="L63" s="193"/>
      <c r="M63" s="193"/>
      <c r="N63" s="185"/>
      <c r="O63" s="185"/>
      <c r="P63" s="185"/>
      <c r="Q63" s="185"/>
      <c r="R63" s="185"/>
      <c r="S63" s="193"/>
      <c r="T63" s="193"/>
      <c r="U63" s="193"/>
      <c r="V63" s="186"/>
      <c r="W63" s="187"/>
      <c r="X63" s="188"/>
      <c r="Y63" s="188"/>
      <c r="Z63" s="199"/>
      <c r="AA63" s="199"/>
      <c r="AB63" s="188"/>
      <c r="AC63" s="188"/>
      <c r="AD63" s="188"/>
      <c r="AE63" s="199"/>
      <c r="AF63" s="199"/>
    </row>
    <row r="64" spans="2:40">
      <c r="B64" s="203"/>
      <c r="C64" s="183" t="s">
        <v>79</v>
      </c>
      <c r="D64" s="184"/>
      <c r="E64" s="184"/>
      <c r="F64" s="193"/>
      <c r="G64" s="193"/>
      <c r="H64" s="193"/>
      <c r="I64" s="193"/>
      <c r="J64" s="193"/>
      <c r="K64" s="193"/>
      <c r="L64" s="193"/>
      <c r="M64" s="193"/>
      <c r="N64" s="185"/>
      <c r="O64" s="185"/>
      <c r="P64" s="185"/>
      <c r="Q64" s="185"/>
      <c r="R64" s="185"/>
      <c r="S64" s="193"/>
      <c r="T64" s="193"/>
      <c r="U64" s="193"/>
      <c r="V64" s="186"/>
      <c r="W64" s="187"/>
      <c r="X64" s="188"/>
      <c r="Y64" s="188"/>
      <c r="Z64" s="199"/>
      <c r="AA64" s="199"/>
      <c r="AB64" s="188"/>
      <c r="AC64" s="188"/>
      <c r="AD64" s="188"/>
      <c r="AE64" s="199"/>
      <c r="AF64" s="199"/>
    </row>
    <row r="65" spans="2:32">
      <c r="B65" s="203"/>
      <c r="C65" s="183" t="s">
        <v>80</v>
      </c>
      <c r="D65" s="184"/>
      <c r="E65" s="184"/>
      <c r="F65" s="193"/>
      <c r="G65" s="193"/>
      <c r="H65" s="193"/>
      <c r="I65" s="193"/>
      <c r="J65" s="193"/>
      <c r="K65" s="193"/>
      <c r="L65" s="193"/>
      <c r="M65" s="193"/>
      <c r="N65" s="185"/>
      <c r="O65" s="185"/>
      <c r="P65" s="185"/>
      <c r="Q65" s="185"/>
      <c r="R65" s="185"/>
      <c r="S65" s="193"/>
      <c r="T65" s="193"/>
      <c r="U65" s="193"/>
      <c r="V65" s="186"/>
      <c r="W65" s="187"/>
      <c r="X65" s="188"/>
      <c r="Y65" s="188"/>
      <c r="Z65" s="199"/>
      <c r="AA65" s="199"/>
      <c r="AB65" s="188"/>
      <c r="AC65" s="188"/>
      <c r="AD65" s="188"/>
      <c r="AE65" s="199"/>
      <c r="AF65" s="199"/>
    </row>
    <row r="66" spans="2:32">
      <c r="B66" s="203"/>
      <c r="C66" s="183" t="s">
        <v>67</v>
      </c>
      <c r="D66" s="184"/>
      <c r="E66" s="184"/>
      <c r="F66" s="193"/>
      <c r="G66" s="193"/>
      <c r="H66" s="193"/>
      <c r="I66" s="193"/>
      <c r="J66" s="193"/>
      <c r="K66" s="193"/>
      <c r="L66" s="193"/>
      <c r="M66" s="193"/>
      <c r="N66" s="185"/>
      <c r="O66" s="185"/>
      <c r="P66" s="185"/>
      <c r="Q66" s="185"/>
      <c r="R66" s="185"/>
      <c r="S66" s="193"/>
      <c r="T66" s="193"/>
      <c r="U66" s="193"/>
      <c r="V66" s="186"/>
      <c r="W66" s="187"/>
      <c r="X66" s="188"/>
      <c r="Y66" s="188"/>
      <c r="Z66" s="199"/>
      <c r="AA66" s="199"/>
      <c r="AB66" s="188"/>
      <c r="AC66" s="188"/>
      <c r="AD66" s="188"/>
      <c r="AE66" s="199"/>
      <c r="AF66" s="199"/>
    </row>
    <row r="67" spans="2:32">
      <c r="B67" s="203"/>
      <c r="C67" s="183" t="s">
        <v>68</v>
      </c>
      <c r="D67" s="184"/>
      <c r="E67" s="184"/>
      <c r="F67" s="193"/>
      <c r="G67" s="193"/>
      <c r="H67" s="193"/>
      <c r="I67" s="193"/>
      <c r="J67" s="193"/>
      <c r="K67" s="193"/>
      <c r="L67" s="193"/>
      <c r="M67" s="193"/>
      <c r="N67" s="185"/>
      <c r="O67" s="185"/>
      <c r="P67" s="185"/>
      <c r="Q67" s="185"/>
      <c r="R67" s="185"/>
      <c r="S67" s="193"/>
      <c r="T67" s="193"/>
      <c r="U67" s="193"/>
      <c r="V67" s="186"/>
      <c r="W67" s="187"/>
      <c r="X67" s="188"/>
      <c r="Y67" s="188"/>
      <c r="Z67" s="199"/>
      <c r="AA67" s="199"/>
      <c r="AB67" s="188"/>
      <c r="AC67" s="188"/>
      <c r="AD67" s="188"/>
      <c r="AE67" s="199"/>
      <c r="AF67" s="199"/>
    </row>
    <row r="68" spans="2:32">
      <c r="B68" s="203"/>
      <c r="C68" s="183" t="s">
        <v>69</v>
      </c>
      <c r="D68" s="184"/>
      <c r="E68" s="184"/>
      <c r="F68" s="193"/>
      <c r="G68" s="193"/>
      <c r="H68" s="193"/>
      <c r="I68" s="193"/>
      <c r="J68" s="193"/>
      <c r="K68" s="193"/>
      <c r="L68" s="193"/>
      <c r="M68" s="193"/>
      <c r="N68" s="185"/>
      <c r="O68" s="185"/>
      <c r="P68" s="185"/>
      <c r="Q68" s="185"/>
      <c r="R68" s="185"/>
      <c r="S68" s="193"/>
      <c r="T68" s="193"/>
      <c r="U68" s="193"/>
      <c r="V68" s="186"/>
      <c r="W68" s="187"/>
      <c r="X68" s="188"/>
      <c r="Y68" s="188"/>
      <c r="Z68" s="199"/>
      <c r="AA68" s="199"/>
      <c r="AB68" s="188"/>
      <c r="AC68" s="188"/>
      <c r="AD68" s="188"/>
      <c r="AE68" s="199"/>
      <c r="AF68" s="199"/>
    </row>
    <row r="69" spans="2:32">
      <c r="B69" s="203"/>
      <c r="C69" s="183" t="s">
        <v>70</v>
      </c>
      <c r="D69" s="184"/>
      <c r="E69" s="184"/>
      <c r="F69" s="193"/>
      <c r="G69" s="193"/>
      <c r="H69" s="193"/>
      <c r="I69" s="193"/>
      <c r="J69" s="193"/>
      <c r="K69" s="193"/>
      <c r="L69" s="193"/>
      <c r="M69" s="193"/>
      <c r="N69" s="185"/>
      <c r="O69" s="185"/>
      <c r="P69" s="185"/>
      <c r="Q69" s="185"/>
      <c r="R69" s="185"/>
      <c r="S69" s="193"/>
      <c r="T69" s="193"/>
      <c r="U69" s="193"/>
      <c r="V69" s="186"/>
      <c r="W69" s="190"/>
      <c r="X69" s="191"/>
      <c r="Y69" s="191"/>
      <c r="Z69" s="201"/>
      <c r="AA69" s="201"/>
      <c r="AB69" s="191"/>
      <c r="AC69" s="191"/>
      <c r="AD69" s="191"/>
      <c r="AE69" s="201"/>
      <c r="AF69" s="201"/>
    </row>
    <row r="70" spans="2:32" ht="30" thickBot="1">
      <c r="B70" s="228" t="s">
        <v>77</v>
      </c>
      <c r="C70" s="229" t="s">
        <v>27</v>
      </c>
      <c r="D70" s="230"/>
      <c r="E70" s="230"/>
      <c r="F70" s="230"/>
      <c r="G70" s="230"/>
      <c r="H70" s="230"/>
      <c r="I70" s="230"/>
      <c r="J70" s="230"/>
      <c r="K70" s="230"/>
      <c r="L70" s="230"/>
      <c r="M70" s="230"/>
      <c r="N70" s="230"/>
      <c r="O70" s="230"/>
      <c r="P70" s="230"/>
      <c r="Q70" s="231"/>
      <c r="R70" s="230"/>
      <c r="S70" s="230"/>
      <c r="T70" s="230"/>
      <c r="U70" s="230"/>
      <c r="V70" s="232"/>
      <c r="W70" s="233" t="s">
        <v>102</v>
      </c>
      <c r="X70" s="233" t="s">
        <v>102</v>
      </c>
      <c r="Y70" s="233" t="s">
        <v>102</v>
      </c>
      <c r="Z70" s="233" t="s">
        <v>102</v>
      </c>
      <c r="AA70" s="233" t="s">
        <v>102</v>
      </c>
      <c r="AB70" s="233" t="s">
        <v>102</v>
      </c>
      <c r="AC70" s="233" t="s">
        <v>102</v>
      </c>
      <c r="AD70" s="233" t="s">
        <v>102</v>
      </c>
      <c r="AE70" s="233" t="s">
        <v>102</v>
      </c>
      <c r="AF70" s="233" t="s">
        <v>102</v>
      </c>
    </row>
    <row r="71" spans="2:32" ht="13.2" hidden="1" customHeight="1">
      <c r="C71" s="234" t="s">
        <v>32</v>
      </c>
      <c r="D71" s="235">
        <f>SUM(D17:D70)</f>
        <v>0</v>
      </c>
      <c r="E71" s="235">
        <f t="shared" ref="E71:V71" si="7">SUM(E17:E70)</f>
        <v>0</v>
      </c>
      <c r="F71" s="235">
        <f t="shared" si="7"/>
        <v>0</v>
      </c>
      <c r="G71" s="235">
        <f t="shared" si="7"/>
        <v>0</v>
      </c>
      <c r="H71" s="235">
        <f t="shared" si="7"/>
        <v>0</v>
      </c>
      <c r="I71" s="235">
        <f t="shared" si="7"/>
        <v>0</v>
      </c>
      <c r="J71" s="235">
        <f t="shared" si="7"/>
        <v>0</v>
      </c>
      <c r="K71" s="235">
        <f t="shared" si="7"/>
        <v>0</v>
      </c>
      <c r="L71" s="235">
        <f t="shared" si="7"/>
        <v>0</v>
      </c>
      <c r="M71" s="235">
        <f t="shared" si="7"/>
        <v>0</v>
      </c>
      <c r="N71" s="235">
        <f t="shared" si="7"/>
        <v>0</v>
      </c>
      <c r="O71" s="235">
        <f t="shared" si="7"/>
        <v>0</v>
      </c>
      <c r="P71" s="235">
        <f t="shared" si="7"/>
        <v>0</v>
      </c>
      <c r="Q71" s="235">
        <f t="shared" si="7"/>
        <v>0</v>
      </c>
      <c r="R71" s="235">
        <f t="shared" si="7"/>
        <v>0</v>
      </c>
      <c r="S71" s="235">
        <f t="shared" si="7"/>
        <v>0</v>
      </c>
      <c r="T71" s="235">
        <f t="shared" si="7"/>
        <v>0</v>
      </c>
      <c r="U71" s="235">
        <f t="shared" si="7"/>
        <v>0</v>
      </c>
      <c r="V71" s="236">
        <f t="shared" si="7"/>
        <v>0</v>
      </c>
      <c r="W71" s="237"/>
      <c r="X71" s="237"/>
      <c r="Y71" s="237"/>
      <c r="Z71" s="237"/>
      <c r="AA71" s="237"/>
      <c r="AB71" s="237"/>
      <c r="AC71" s="237"/>
      <c r="AD71" s="237"/>
      <c r="AE71" s="237"/>
      <c r="AF71" s="237"/>
    </row>
    <row r="72" spans="2:32" ht="13.2" hidden="1" customHeight="1">
      <c r="C72" s="238" t="s">
        <v>64</v>
      </c>
      <c r="D72" s="239">
        <v>53</v>
      </c>
      <c r="E72" s="239">
        <v>53</v>
      </c>
      <c r="F72" s="239">
        <v>53</v>
      </c>
      <c r="G72" s="239">
        <v>53</v>
      </c>
      <c r="H72" s="239">
        <v>53</v>
      </c>
      <c r="I72" s="239">
        <v>47</v>
      </c>
      <c r="J72" s="239">
        <v>47</v>
      </c>
      <c r="K72" s="239">
        <v>47</v>
      </c>
      <c r="L72" s="239">
        <v>47</v>
      </c>
      <c r="M72" s="239">
        <v>47</v>
      </c>
      <c r="N72" s="239">
        <v>1</v>
      </c>
      <c r="O72" s="239">
        <v>1</v>
      </c>
      <c r="P72" s="239">
        <v>1</v>
      </c>
      <c r="Q72" s="239">
        <v>2</v>
      </c>
      <c r="R72" s="239">
        <v>1</v>
      </c>
      <c r="S72" s="239">
        <v>53</v>
      </c>
      <c r="T72" s="239">
        <v>53</v>
      </c>
      <c r="U72" s="239">
        <v>53</v>
      </c>
      <c r="V72" s="240">
        <v>53</v>
      </c>
    </row>
    <row r="73" spans="2:32" ht="13.8" hidden="1" customHeight="1" thickBot="1">
      <c r="C73" s="241" t="s">
        <v>63</v>
      </c>
      <c r="D73" s="242">
        <f>D71/D72</f>
        <v>0</v>
      </c>
      <c r="E73" s="242">
        <f t="shared" ref="E73:V73" si="8">E71/E72</f>
        <v>0</v>
      </c>
      <c r="F73" s="242">
        <f t="shared" si="8"/>
        <v>0</v>
      </c>
      <c r="G73" s="242">
        <f t="shared" si="8"/>
        <v>0</v>
      </c>
      <c r="H73" s="242">
        <f t="shared" si="8"/>
        <v>0</v>
      </c>
      <c r="I73" s="242">
        <f t="shared" si="8"/>
        <v>0</v>
      </c>
      <c r="J73" s="242">
        <f t="shared" si="8"/>
        <v>0</v>
      </c>
      <c r="K73" s="242">
        <f t="shared" si="8"/>
        <v>0</v>
      </c>
      <c r="L73" s="242">
        <f t="shared" si="8"/>
        <v>0</v>
      </c>
      <c r="M73" s="242">
        <f t="shared" si="8"/>
        <v>0</v>
      </c>
      <c r="N73" s="242">
        <f t="shared" si="8"/>
        <v>0</v>
      </c>
      <c r="O73" s="242">
        <f t="shared" si="8"/>
        <v>0</v>
      </c>
      <c r="P73" s="242">
        <f t="shared" si="8"/>
        <v>0</v>
      </c>
      <c r="Q73" s="242">
        <f t="shared" si="8"/>
        <v>0</v>
      </c>
      <c r="R73" s="242">
        <f t="shared" si="8"/>
        <v>0</v>
      </c>
      <c r="S73" s="242">
        <f t="shared" si="8"/>
        <v>0</v>
      </c>
      <c r="T73" s="242">
        <f t="shared" si="8"/>
        <v>0</v>
      </c>
      <c r="U73" s="242">
        <f t="shared" si="8"/>
        <v>0</v>
      </c>
      <c r="V73" s="243">
        <f t="shared" si="8"/>
        <v>0</v>
      </c>
    </row>
    <row r="74" spans="2:32" ht="13.2" hidden="1" customHeight="1">
      <c r="B74" s="244"/>
      <c r="C74" s="245" t="s">
        <v>34</v>
      </c>
      <c r="D74" s="246">
        <v>718</v>
      </c>
      <c r="E74" s="247"/>
      <c r="F74" s="248"/>
      <c r="G74" s="248"/>
      <c r="H74" s="248"/>
      <c r="I74" s="248"/>
      <c r="J74" s="248"/>
      <c r="K74" s="248"/>
      <c r="L74" s="248"/>
      <c r="M74" s="248"/>
      <c r="N74" s="248"/>
      <c r="O74" s="248"/>
      <c r="P74" s="248"/>
      <c r="Q74" s="248"/>
      <c r="R74" s="248"/>
      <c r="S74" s="248"/>
      <c r="T74" s="248"/>
      <c r="U74" s="248"/>
      <c r="V74" s="248"/>
    </row>
    <row r="75" spans="2:32" ht="13.8" thickBot="1">
      <c r="E75" s="248"/>
      <c r="F75" s="169"/>
      <c r="G75" s="169"/>
      <c r="H75" s="169"/>
      <c r="I75" s="169"/>
      <c r="J75" s="169"/>
      <c r="K75" s="169"/>
      <c r="L75" s="169"/>
      <c r="M75" s="169"/>
      <c r="N75" s="169"/>
      <c r="O75" s="169"/>
      <c r="P75" s="169"/>
      <c r="Q75" s="169"/>
      <c r="R75" s="169"/>
      <c r="S75" s="169"/>
      <c r="T75" s="169"/>
      <c r="U75" s="169"/>
      <c r="V75" s="169"/>
    </row>
    <row r="76" spans="2:32" ht="18" thickBot="1">
      <c r="C76" s="249" t="s">
        <v>33</v>
      </c>
      <c r="D76" s="32">
        <f>'Calculation Sheet - Edu'!D76</f>
        <v>0</v>
      </c>
      <c r="E76" s="169"/>
      <c r="F76" s="169"/>
      <c r="G76" s="169"/>
      <c r="H76" s="169"/>
      <c r="I76" s="169"/>
      <c r="J76" s="169"/>
      <c r="K76" s="169"/>
      <c r="L76" s="169"/>
      <c r="M76" s="169"/>
      <c r="N76" s="169"/>
      <c r="O76" s="169"/>
      <c r="P76" s="169"/>
      <c r="Q76" s="169"/>
      <c r="R76" s="169"/>
      <c r="S76" s="169"/>
      <c r="T76" s="169"/>
      <c r="U76" s="169"/>
      <c r="V76" s="169"/>
    </row>
    <row r="77" spans="2:32" ht="13.8" thickBot="1">
      <c r="E77" s="169"/>
      <c r="F77" s="169"/>
      <c r="G77" s="169"/>
      <c r="H77" s="169"/>
      <c r="I77" s="169"/>
      <c r="J77" s="169"/>
      <c r="K77" s="169"/>
      <c r="L77" s="169"/>
      <c r="M77" s="169"/>
      <c r="N77" s="169"/>
      <c r="O77" s="169"/>
      <c r="P77" s="169"/>
      <c r="Q77" s="169"/>
      <c r="R77" s="169"/>
      <c r="S77" s="169"/>
      <c r="T77" s="169"/>
      <c r="U77" s="169"/>
      <c r="V77" s="169"/>
    </row>
    <row r="78" spans="2:32" ht="13.8">
      <c r="C78" s="250" t="s">
        <v>110</v>
      </c>
      <c r="D78" s="251"/>
      <c r="E78" s="251"/>
      <c r="F78" s="251"/>
      <c r="G78" s="251"/>
      <c r="H78" s="251"/>
      <c r="I78" s="251"/>
      <c r="J78" s="251"/>
      <c r="K78" s="251"/>
      <c r="L78" s="252"/>
      <c r="M78" s="169"/>
      <c r="N78" s="169"/>
      <c r="O78" s="169"/>
      <c r="P78" s="169"/>
      <c r="Q78" s="169"/>
      <c r="R78" s="169"/>
      <c r="S78" s="169"/>
      <c r="T78" s="169"/>
      <c r="U78" s="169"/>
      <c r="V78" s="169"/>
    </row>
    <row r="79" spans="2:32">
      <c r="C79" s="253" t="s">
        <v>118</v>
      </c>
      <c r="D79" s="254"/>
      <c r="E79" s="254"/>
      <c r="F79" s="254"/>
      <c r="G79" s="254"/>
      <c r="H79" s="254"/>
      <c r="I79" s="254"/>
      <c r="J79" s="254"/>
      <c r="K79" s="254"/>
      <c r="L79" s="255"/>
      <c r="M79" s="169"/>
      <c r="N79" s="169"/>
      <c r="O79" s="169"/>
      <c r="P79" s="169"/>
      <c r="Q79" s="169"/>
      <c r="R79" s="169"/>
      <c r="S79" s="169"/>
      <c r="T79" s="169"/>
      <c r="U79" s="169"/>
      <c r="V79" s="169"/>
    </row>
    <row r="80" spans="2:32">
      <c r="C80" s="253"/>
      <c r="D80" s="254"/>
      <c r="E80" s="254"/>
      <c r="F80" s="254"/>
      <c r="G80" s="254"/>
      <c r="H80" s="254"/>
      <c r="I80" s="254"/>
      <c r="J80" s="254"/>
      <c r="K80" s="254"/>
      <c r="L80" s="255"/>
      <c r="M80" s="169"/>
      <c r="N80" s="169"/>
      <c r="O80" s="169"/>
      <c r="P80" s="169"/>
      <c r="Q80" s="169"/>
      <c r="R80" s="169"/>
      <c r="S80" s="169"/>
      <c r="T80" s="169"/>
      <c r="U80" s="169"/>
      <c r="V80" s="169"/>
    </row>
    <row r="81" spans="3:22">
      <c r="C81" s="253"/>
      <c r="D81" s="254"/>
      <c r="E81" s="254"/>
      <c r="F81" s="254"/>
      <c r="G81" s="254"/>
      <c r="H81" s="254"/>
      <c r="I81" s="254"/>
      <c r="J81" s="254"/>
      <c r="K81" s="254"/>
      <c r="L81" s="255"/>
      <c r="M81" s="169"/>
      <c r="N81" s="169"/>
      <c r="O81" s="169"/>
      <c r="P81" s="169"/>
      <c r="Q81" s="169"/>
      <c r="R81" s="169"/>
      <c r="S81" s="169"/>
      <c r="T81" s="169"/>
      <c r="U81" s="169"/>
      <c r="V81" s="169"/>
    </row>
    <row r="82" spans="3:22">
      <c r="C82" s="253"/>
      <c r="D82" s="254"/>
      <c r="E82" s="254"/>
      <c r="F82" s="254"/>
      <c r="G82" s="254"/>
      <c r="H82" s="254"/>
      <c r="I82" s="254"/>
      <c r="J82" s="254"/>
      <c r="K82" s="254"/>
      <c r="L82" s="255"/>
    </row>
    <row r="83" spans="3:22">
      <c r="C83" s="253"/>
      <c r="D83" s="254"/>
      <c r="E83" s="254"/>
      <c r="F83" s="254"/>
      <c r="G83" s="254"/>
      <c r="H83" s="254"/>
      <c r="I83" s="254"/>
      <c r="J83" s="254"/>
      <c r="K83" s="254"/>
      <c r="L83" s="255"/>
    </row>
    <row r="84" spans="3:22">
      <c r="C84" s="253"/>
      <c r="D84" s="254"/>
      <c r="E84" s="254"/>
      <c r="F84" s="254"/>
      <c r="G84" s="254"/>
      <c r="H84" s="254"/>
      <c r="I84" s="254"/>
      <c r="J84" s="254"/>
      <c r="K84" s="254"/>
      <c r="L84" s="255"/>
    </row>
    <row r="85" spans="3:22">
      <c r="C85" s="253"/>
      <c r="D85" s="254"/>
      <c r="E85" s="254"/>
      <c r="F85" s="254"/>
      <c r="G85" s="254"/>
      <c r="H85" s="254"/>
      <c r="I85" s="254"/>
      <c r="J85" s="254"/>
      <c r="K85" s="254"/>
      <c r="L85" s="255"/>
    </row>
    <row r="86" spans="3:22" ht="13.8" thickBot="1">
      <c r="C86" s="256"/>
      <c r="D86" s="257"/>
      <c r="E86" s="257"/>
      <c r="F86" s="257"/>
      <c r="G86" s="257"/>
      <c r="H86" s="257"/>
      <c r="I86" s="257"/>
      <c r="J86" s="257"/>
      <c r="K86" s="257"/>
      <c r="L86" s="258"/>
    </row>
  </sheetData>
  <mergeCells count="102">
    <mergeCell ref="AD62:AD69"/>
    <mergeCell ref="AE62:AE69"/>
    <mergeCell ref="AF62:AF69"/>
    <mergeCell ref="C79:L86"/>
    <mergeCell ref="AE56:AE61"/>
    <mergeCell ref="AF56:AF61"/>
    <mergeCell ref="B62:B69"/>
    <mergeCell ref="W62:W69"/>
    <mergeCell ref="X62:X69"/>
    <mergeCell ref="Y62:Y69"/>
    <mergeCell ref="Z62:Z69"/>
    <mergeCell ref="AA62:AA69"/>
    <mergeCell ref="AB62:AB69"/>
    <mergeCell ref="AC62:AC69"/>
    <mergeCell ref="AF41:AF54"/>
    <mergeCell ref="B56:B61"/>
    <mergeCell ref="W56:W61"/>
    <mergeCell ref="X56:X61"/>
    <mergeCell ref="Y56:Y61"/>
    <mergeCell ref="Z56:Z61"/>
    <mergeCell ref="AA56:AA61"/>
    <mergeCell ref="AB56:AB61"/>
    <mergeCell ref="AC56:AC61"/>
    <mergeCell ref="AD56:AD61"/>
    <mergeCell ref="Z41:Z54"/>
    <mergeCell ref="AA41:AA54"/>
    <mergeCell ref="AB41:AB54"/>
    <mergeCell ref="AC41:AC54"/>
    <mergeCell ref="AD41:AD54"/>
    <mergeCell ref="AE41:AE54"/>
    <mergeCell ref="AB36:AB38"/>
    <mergeCell ref="AC36:AC38"/>
    <mergeCell ref="AD36:AD38"/>
    <mergeCell ref="AE36:AE38"/>
    <mergeCell ref="AF36:AF38"/>
    <mergeCell ref="B40:B54"/>
    <mergeCell ref="D40:M40"/>
    <mergeCell ref="W41:W54"/>
    <mergeCell ref="X41:X54"/>
    <mergeCell ref="Y41:Y54"/>
    <mergeCell ref="AB34:AB35"/>
    <mergeCell ref="AC34:AC35"/>
    <mergeCell ref="AD34:AD35"/>
    <mergeCell ref="AE34:AE35"/>
    <mergeCell ref="AF34:AF35"/>
    <mergeCell ref="W36:W38"/>
    <mergeCell ref="X36:X38"/>
    <mergeCell ref="Y36:Y38"/>
    <mergeCell ref="Z36:Z38"/>
    <mergeCell ref="AA36:AA38"/>
    <mergeCell ref="AB32:AB33"/>
    <mergeCell ref="AC32:AC33"/>
    <mergeCell ref="AD32:AD33"/>
    <mergeCell ref="AE32:AE33"/>
    <mergeCell ref="AF32:AF33"/>
    <mergeCell ref="W34:W35"/>
    <mergeCell ref="X34:X35"/>
    <mergeCell ref="Y34:Y35"/>
    <mergeCell ref="Z34:Z35"/>
    <mergeCell ref="AA34:AA35"/>
    <mergeCell ref="AB28:AB31"/>
    <mergeCell ref="AC28:AC31"/>
    <mergeCell ref="AD28:AD31"/>
    <mergeCell ref="AE28:AE31"/>
    <mergeCell ref="AF28:AF31"/>
    <mergeCell ref="W32:W33"/>
    <mergeCell ref="X32:X33"/>
    <mergeCell ref="Y32:Y33"/>
    <mergeCell ref="Z32:Z33"/>
    <mergeCell ref="AA32:AA33"/>
    <mergeCell ref="AC23:AC27"/>
    <mergeCell ref="AD23:AD27"/>
    <mergeCell ref="AE23:AE27"/>
    <mergeCell ref="AF23:AF27"/>
    <mergeCell ref="B28:B38"/>
    <mergeCell ref="W28:W31"/>
    <mergeCell ref="X28:X31"/>
    <mergeCell ref="Y28:Y31"/>
    <mergeCell ref="Z28:Z31"/>
    <mergeCell ref="AA28:AA31"/>
    <mergeCell ref="AD17:AD22"/>
    <mergeCell ref="AE17:AE22"/>
    <mergeCell ref="AF17:AF22"/>
    <mergeCell ref="B23:B27"/>
    <mergeCell ref="W23:W27"/>
    <mergeCell ref="X23:X27"/>
    <mergeCell ref="Y23:Y27"/>
    <mergeCell ref="Z23:Z27"/>
    <mergeCell ref="AA23:AA27"/>
    <mergeCell ref="AB23:AB27"/>
    <mergeCell ref="X17:X22"/>
    <mergeCell ref="Y17:Y22"/>
    <mergeCell ref="Z17:Z22"/>
    <mergeCell ref="AA17:AA22"/>
    <mergeCell ref="AB17:AB22"/>
    <mergeCell ref="AC17:AC22"/>
    <mergeCell ref="D4:E4"/>
    <mergeCell ref="D5:E5"/>
    <mergeCell ref="D6:E6"/>
    <mergeCell ref="D7:E7"/>
    <mergeCell ref="B17:B22"/>
    <mergeCell ref="W17:W22"/>
  </mergeCells>
  <dataValidations count="1">
    <dataValidation type="list" allowBlank="1" showInputMessage="1" showErrorMessage="1" sqref="D17:E39 Q70 N40:P40 Q39 R18:V18 S17:V17 F23:M39 S41:V69 D41:M69 F17:H22 S19:V39" xr:uid="{2E9D299C-F580-4C52-8E93-4EA4994612D2}">
      <formula1>$D$12:$D$13</formula1>
    </dataValidation>
  </dataValidations>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7CA17-69E6-4BF3-BC18-D3338B119CC1}">
  <dimension ref="B2:AW81"/>
  <sheetViews>
    <sheetView zoomScale="70" zoomScaleNormal="70" workbookViewId="0">
      <selection activeCell="F23" sqref="F23"/>
    </sheetView>
  </sheetViews>
  <sheetFormatPr defaultColWidth="9.109375" defaultRowHeight="13.2"/>
  <cols>
    <col min="1" max="1" width="2.6640625" style="150" customWidth="1"/>
    <col min="2" max="2" width="9.109375" style="150"/>
    <col min="3" max="3" width="68.5546875" style="150" customWidth="1"/>
    <col min="4" max="22" width="10.77734375" style="149" customWidth="1"/>
    <col min="23" max="32" width="10.6640625" style="150" customWidth="1"/>
    <col min="33" max="35" width="9.109375" style="150" customWidth="1"/>
    <col min="36" max="36" width="18.21875" style="150" customWidth="1"/>
    <col min="37" max="37" width="17.6640625" style="150" customWidth="1"/>
    <col min="38" max="38" width="18.21875" style="150" customWidth="1"/>
    <col min="39" max="39" width="18.6640625" style="150" customWidth="1"/>
    <col min="40" max="40" width="18.21875" style="150" customWidth="1"/>
    <col min="41" max="41" width="18.6640625" style="150" customWidth="1"/>
    <col min="42" max="42" width="18.21875" style="150" customWidth="1"/>
    <col min="43" max="43" width="18.6640625" style="150" customWidth="1"/>
    <col min="44" max="44" width="18.21875" style="150" customWidth="1"/>
    <col min="45" max="45" width="18.6640625" style="150" customWidth="1"/>
    <col min="46" max="46" width="18.21875" style="150" customWidth="1"/>
    <col min="47" max="47" width="18.6640625" style="150" customWidth="1"/>
    <col min="48" max="48" width="18.21875" style="150" customWidth="1"/>
    <col min="49" max="49" width="18.6640625" style="150" customWidth="1"/>
    <col min="50" max="16384" width="9.109375" style="150"/>
  </cols>
  <sheetData>
    <row r="2" spans="3:32" ht="28.2">
      <c r="C2" s="148" t="str">
        <f>'Input Sheet - Education'!C2</f>
        <v>UKGBC EC Scope Table - Education</v>
      </c>
    </row>
    <row r="3" spans="3:32" ht="13.8" thickBot="1"/>
    <row r="4" spans="3:32" ht="13.2" customHeight="1">
      <c r="C4" s="151" t="s">
        <v>114</v>
      </c>
      <c r="D4" s="259">
        <f>'Input Sheet - Education'!D4</f>
        <v>0</v>
      </c>
      <c r="E4" s="260"/>
    </row>
    <row r="5" spans="3:32" ht="13.2" customHeight="1">
      <c r="C5" s="154" t="s">
        <v>115</v>
      </c>
      <c r="D5" s="261">
        <f>'Input Sheet - Education'!D5</f>
        <v>0</v>
      </c>
      <c r="E5" s="262"/>
    </row>
    <row r="6" spans="3:32" ht="13.2" customHeight="1">
      <c r="C6" s="154" t="s">
        <v>112</v>
      </c>
      <c r="D6" s="261">
        <f>'Input Sheet - Education'!D6</f>
        <v>0</v>
      </c>
      <c r="E6" s="262"/>
    </row>
    <row r="7" spans="3:32" ht="13.2" customHeight="1" thickBot="1">
      <c r="C7" s="157" t="s">
        <v>113</v>
      </c>
      <c r="D7" s="263">
        <f>'Input Sheet - Education'!D7</f>
        <v>0</v>
      </c>
      <c r="E7" s="264"/>
    </row>
    <row r="8" spans="3:32" ht="13.2" customHeight="1">
      <c r="C8" s="265"/>
      <c r="D8" s="266"/>
      <c r="E8" s="266"/>
      <c r="H8" s="267" t="s">
        <v>119</v>
      </c>
      <c r="I8" s="268"/>
      <c r="J8" s="268"/>
    </row>
    <row r="9" spans="3:32" ht="16.2" thickBot="1">
      <c r="C9" s="269" t="s">
        <v>28</v>
      </c>
      <c r="D9" s="164"/>
      <c r="E9" s="164"/>
      <c r="F9" s="164"/>
      <c r="G9" s="164"/>
    </row>
    <row r="10" spans="3:32">
      <c r="C10" s="151" t="s">
        <v>111</v>
      </c>
      <c r="D10" s="165"/>
      <c r="E10" s="166"/>
      <c r="F10" s="164"/>
      <c r="G10" s="164"/>
    </row>
    <row r="11" spans="3:32">
      <c r="C11" s="154" t="s">
        <v>109</v>
      </c>
      <c r="D11" s="167"/>
      <c r="E11" s="166"/>
      <c r="F11" s="164"/>
      <c r="G11" s="164"/>
    </row>
    <row r="12" spans="3:32">
      <c r="C12" s="154" t="s">
        <v>117</v>
      </c>
      <c r="D12" s="168" t="s">
        <v>107</v>
      </c>
      <c r="E12" s="169"/>
      <c r="F12" s="164"/>
      <c r="G12" s="164"/>
    </row>
    <row r="13" spans="3:32" ht="13.8" thickBot="1">
      <c r="C13" s="157" t="s">
        <v>116</v>
      </c>
      <c r="D13" s="170" t="s">
        <v>108</v>
      </c>
      <c r="E13" s="169"/>
      <c r="G13" s="150"/>
    </row>
    <row r="14" spans="3:32">
      <c r="E14" s="169"/>
    </row>
    <row r="15" spans="3:32" ht="13.8" thickBot="1">
      <c r="Y15" s="150" t="s">
        <v>104</v>
      </c>
      <c r="AD15" s="150" t="s">
        <v>104</v>
      </c>
    </row>
    <row r="16" spans="3:32" ht="79.8" thickBot="1">
      <c r="C16" s="171" t="s">
        <v>0</v>
      </c>
      <c r="D16" s="172" t="s">
        <v>1</v>
      </c>
      <c r="E16" s="172" t="s">
        <v>88</v>
      </c>
      <c r="F16" s="172" t="s">
        <v>2</v>
      </c>
      <c r="G16" s="172" t="s">
        <v>3</v>
      </c>
      <c r="H16" s="172" t="s">
        <v>4</v>
      </c>
      <c r="I16" s="172" t="s">
        <v>5</v>
      </c>
      <c r="J16" s="172" t="s">
        <v>6</v>
      </c>
      <c r="K16" s="172" t="s">
        <v>7</v>
      </c>
      <c r="L16" s="172" t="s">
        <v>8</v>
      </c>
      <c r="M16" s="172" t="s">
        <v>9</v>
      </c>
      <c r="N16" s="172" t="s">
        <v>10</v>
      </c>
      <c r="O16" s="172" t="s">
        <v>11</v>
      </c>
      <c r="P16" s="172" t="s">
        <v>12</v>
      </c>
      <c r="Q16" s="172" t="s">
        <v>87</v>
      </c>
      <c r="R16" s="172" t="s">
        <v>13</v>
      </c>
      <c r="S16" s="172" t="s">
        <v>14</v>
      </c>
      <c r="T16" s="172" t="s">
        <v>15</v>
      </c>
      <c r="U16" s="172" t="s">
        <v>16</v>
      </c>
      <c r="V16" s="173" t="s">
        <v>17</v>
      </c>
      <c r="W16" s="174" t="s">
        <v>95</v>
      </c>
      <c r="X16" s="174" t="s">
        <v>91</v>
      </c>
      <c r="Y16" s="174" t="s">
        <v>90</v>
      </c>
      <c r="Z16" s="174" t="s">
        <v>89</v>
      </c>
      <c r="AA16" s="174" t="s">
        <v>105</v>
      </c>
      <c r="AB16" s="174" t="s">
        <v>96</v>
      </c>
      <c r="AC16" s="174" t="s">
        <v>92</v>
      </c>
      <c r="AD16" s="174" t="s">
        <v>93</v>
      </c>
      <c r="AE16" s="174" t="s">
        <v>94</v>
      </c>
      <c r="AF16" s="174" t="s">
        <v>105</v>
      </c>
    </row>
    <row r="17" spans="2:49">
      <c r="B17" s="175" t="s">
        <v>72</v>
      </c>
      <c r="C17" s="176" t="s">
        <v>62</v>
      </c>
      <c r="D17" s="177"/>
      <c r="E17" s="177"/>
      <c r="F17" s="177"/>
      <c r="G17" s="177"/>
      <c r="H17" s="177"/>
      <c r="I17" s="178"/>
      <c r="J17" s="178"/>
      <c r="K17" s="178"/>
      <c r="L17" s="178"/>
      <c r="M17" s="178"/>
      <c r="N17" s="178"/>
      <c r="O17" s="178"/>
      <c r="P17" s="178"/>
      <c r="Q17" s="178"/>
      <c r="R17" s="178"/>
      <c r="S17" s="177"/>
      <c r="T17" s="177"/>
      <c r="U17" s="177"/>
      <c r="V17" s="165"/>
      <c r="W17" s="180" t="s">
        <v>102</v>
      </c>
      <c r="X17" s="180" t="s">
        <v>102</v>
      </c>
      <c r="Y17" s="180" t="s">
        <v>102</v>
      </c>
      <c r="Z17" s="180" t="s">
        <v>102</v>
      </c>
      <c r="AA17" s="180" t="s">
        <v>102</v>
      </c>
      <c r="AB17" s="180" t="s">
        <v>102</v>
      </c>
      <c r="AC17" s="180" t="s">
        <v>102</v>
      </c>
      <c r="AD17" s="180" t="s">
        <v>102</v>
      </c>
      <c r="AE17" s="180" t="s">
        <v>102</v>
      </c>
      <c r="AF17" s="180" t="s">
        <v>102</v>
      </c>
      <c r="AJ17" s="181" t="str">
        <f>'Master Copy - Edu'!AJ17</f>
        <v>% GLA Benchmarks</v>
      </c>
      <c r="AL17" s="181" t="str">
        <f>'Master Copy - Edu'!AL17</f>
        <v>% GLA Benchmarks</v>
      </c>
      <c r="AN17" s="181" t="str">
        <f>'Master Copy - Edu'!AN17</f>
        <v>% GLA Benchmarks</v>
      </c>
      <c r="AP17" s="181" t="str">
        <f>'Master Copy - Edu'!AP17</f>
        <v>% GLA Benchmarks</v>
      </c>
      <c r="AR17" s="181" t="str">
        <f>'Master Copy - Edu'!AR17</f>
        <v>% GLA Benchmarks</v>
      </c>
      <c r="AT17" s="181" t="str">
        <f>'Master Copy - Edu'!AT17</f>
        <v>% GLA Benchmarks</v>
      </c>
      <c r="AV17" s="181" t="str">
        <f>'Master Copy - Edu'!AV17</f>
        <v>% GLA Benchmarks</v>
      </c>
    </row>
    <row r="18" spans="2:49">
      <c r="B18" s="182"/>
      <c r="C18" s="183" t="s">
        <v>61</v>
      </c>
      <c r="D18" s="270"/>
      <c r="E18" s="270"/>
      <c r="F18" s="270"/>
      <c r="G18" s="270"/>
      <c r="H18" s="270"/>
      <c r="I18" s="185"/>
      <c r="J18" s="185"/>
      <c r="K18" s="185"/>
      <c r="L18" s="185"/>
      <c r="M18" s="185"/>
      <c r="N18" s="185"/>
      <c r="O18" s="185"/>
      <c r="P18" s="185"/>
      <c r="Q18" s="185"/>
      <c r="R18" s="270"/>
      <c r="S18" s="270"/>
      <c r="T18" s="270"/>
      <c r="U18" s="270"/>
      <c r="V18" s="271"/>
      <c r="W18" s="188"/>
      <c r="X18" s="188"/>
      <c r="Y18" s="188"/>
      <c r="Z18" s="188"/>
      <c r="AA18" s="188"/>
      <c r="AB18" s="188"/>
      <c r="AC18" s="188"/>
      <c r="AD18" s="188"/>
      <c r="AE18" s="188"/>
      <c r="AF18" s="188"/>
      <c r="AI18" s="181" t="str">
        <f>'Master Copy - Edu'!AI18</f>
        <v>Minimum</v>
      </c>
      <c r="AJ18" s="181" t="s">
        <v>81</v>
      </c>
      <c r="AK18" s="181" t="s">
        <v>81</v>
      </c>
      <c r="AL18" s="181" t="s">
        <v>71</v>
      </c>
      <c r="AM18" s="181" t="s">
        <v>71</v>
      </c>
      <c r="AN18" s="181" t="str">
        <f>'Master Copy - Edu'!AN18</f>
        <v>Façade</v>
      </c>
      <c r="AO18" s="181" t="str">
        <f>'Master Copy - Edu'!AO18</f>
        <v>Façade</v>
      </c>
      <c r="AP18" s="181" t="str">
        <f>'Master Copy - Edu'!AP18</f>
        <v>Finishes</v>
      </c>
      <c r="AQ18" s="181" t="str">
        <f>'Master Copy - Edu'!AQ18</f>
        <v>Finishes</v>
      </c>
      <c r="AR18" s="181" t="str">
        <f>'Master Copy - Edu'!AR18</f>
        <v>FF&amp;E</v>
      </c>
      <c r="AS18" s="181" t="str">
        <f>'Master Copy - Edu'!AS18</f>
        <v>FF&amp;E</v>
      </c>
      <c r="AT18" s="181" t="str">
        <f>'Master Copy - Edu'!AT18</f>
        <v>Services</v>
      </c>
      <c r="AU18" s="181" t="str">
        <f>'Master Copy - Edu'!AU18</f>
        <v>Services</v>
      </c>
      <c r="AV18" s="181" t="str">
        <f>'Master Copy - Edu'!AV18</f>
        <v>External Works</v>
      </c>
      <c r="AW18" s="181" t="str">
        <f>'Master Copy - Edu'!AW18</f>
        <v>External Works</v>
      </c>
    </row>
    <row r="19" spans="2:49">
      <c r="B19" s="182"/>
      <c r="C19" s="183" t="s">
        <v>60</v>
      </c>
      <c r="D19" s="270"/>
      <c r="E19" s="270"/>
      <c r="F19" s="270"/>
      <c r="G19" s="270"/>
      <c r="H19" s="270"/>
      <c r="I19" s="185"/>
      <c r="J19" s="185"/>
      <c r="K19" s="185"/>
      <c r="L19" s="185"/>
      <c r="M19" s="185"/>
      <c r="N19" s="185"/>
      <c r="O19" s="185"/>
      <c r="P19" s="185"/>
      <c r="Q19" s="185"/>
      <c r="R19" s="185"/>
      <c r="S19" s="270"/>
      <c r="T19" s="270"/>
      <c r="U19" s="270"/>
      <c r="V19" s="271"/>
      <c r="W19" s="188"/>
      <c r="X19" s="188"/>
      <c r="Y19" s="188"/>
      <c r="Z19" s="188"/>
      <c r="AA19" s="188"/>
      <c r="AB19" s="188"/>
      <c r="AC19" s="188"/>
      <c r="AD19" s="188"/>
      <c r="AE19" s="188"/>
      <c r="AF19" s="188"/>
      <c r="AH19" s="181" t="str">
        <f>'Master Copy - Edu'!AH19</f>
        <v>A1-A5</v>
      </c>
      <c r="AI19" s="181">
        <f>'Master Copy - Edu'!AI19</f>
        <v>750</v>
      </c>
      <c r="AJ19" s="84">
        <f>'Master Copy - Edu'!AJ19</f>
        <v>33</v>
      </c>
      <c r="AK19" s="181">
        <f>'Master Copy - Edu'!AK19</f>
        <v>247.5</v>
      </c>
      <c r="AL19" s="84">
        <f>'Master Copy - Edu'!AL19</f>
        <v>30</v>
      </c>
      <c r="AM19" s="181">
        <f>'Master Copy - Edu'!AM19</f>
        <v>225</v>
      </c>
      <c r="AN19" s="84">
        <f>'Master Copy - Edu'!AN19</f>
        <v>13</v>
      </c>
      <c r="AO19" s="181">
        <f>'Master Copy - Edu'!AO19</f>
        <v>97.5</v>
      </c>
      <c r="AP19" s="84">
        <f>'Master Copy - Edu'!AP19</f>
        <v>6</v>
      </c>
      <c r="AQ19" s="181">
        <f>'Master Copy - Edu'!AQ19</f>
        <v>45</v>
      </c>
      <c r="AR19" s="84">
        <f>'Master Copy - Edu'!AR19</f>
        <v>0</v>
      </c>
      <c r="AS19" s="181">
        <f>'Master Copy - Edu'!AS19</f>
        <v>0</v>
      </c>
      <c r="AT19" s="84">
        <f>'Master Copy - Edu'!AT19</f>
        <v>11</v>
      </c>
      <c r="AU19" s="181">
        <f>'Master Copy - Edu'!AU19</f>
        <v>82.5</v>
      </c>
      <c r="AV19" s="84">
        <f>'Master Copy - Edu'!AV19</f>
        <v>7</v>
      </c>
      <c r="AW19" s="181">
        <f>'Master Copy - Edu'!AW19</f>
        <v>52.5</v>
      </c>
    </row>
    <row r="20" spans="2:49">
      <c r="B20" s="182"/>
      <c r="C20" s="183" t="s">
        <v>59</v>
      </c>
      <c r="D20" s="270"/>
      <c r="E20" s="270"/>
      <c r="F20" s="270"/>
      <c r="G20" s="270"/>
      <c r="H20" s="270"/>
      <c r="I20" s="185"/>
      <c r="J20" s="185"/>
      <c r="K20" s="185"/>
      <c r="L20" s="185"/>
      <c r="M20" s="185"/>
      <c r="N20" s="185"/>
      <c r="O20" s="185"/>
      <c r="P20" s="185"/>
      <c r="Q20" s="185"/>
      <c r="R20" s="185"/>
      <c r="S20" s="270"/>
      <c r="T20" s="270"/>
      <c r="U20" s="270"/>
      <c r="V20" s="271"/>
      <c r="W20" s="188"/>
      <c r="X20" s="188"/>
      <c r="Y20" s="188"/>
      <c r="Z20" s="188"/>
      <c r="AA20" s="188"/>
      <c r="AB20" s="188"/>
      <c r="AC20" s="188"/>
      <c r="AD20" s="188"/>
      <c r="AE20" s="188"/>
      <c r="AF20" s="188"/>
      <c r="AH20" s="181" t="str">
        <f>'Master Copy - Edu'!AH20</f>
        <v>B-C</v>
      </c>
      <c r="AI20" s="181">
        <f>'Master Copy - Edu'!AI20</f>
        <v>250</v>
      </c>
      <c r="AJ20" s="84">
        <f>'Master Copy - Edu'!AJ20</f>
        <v>2</v>
      </c>
      <c r="AK20" s="181">
        <f>'Master Copy - Edu'!AK20</f>
        <v>5</v>
      </c>
      <c r="AL20" s="84">
        <f>'Master Copy - Edu'!AL20</f>
        <v>4</v>
      </c>
      <c r="AM20" s="181">
        <f>'Master Copy - Edu'!AM20</f>
        <v>10</v>
      </c>
      <c r="AN20" s="84">
        <f>'Master Copy - Edu'!AN20</f>
        <v>37</v>
      </c>
      <c r="AO20" s="181">
        <f>'Master Copy - Edu'!AO20</f>
        <v>92.5</v>
      </c>
      <c r="AP20" s="84">
        <f>'Master Copy - Edu'!AP20</f>
        <v>14</v>
      </c>
      <c r="AQ20" s="181">
        <f>'Master Copy - Edu'!AQ20</f>
        <v>35</v>
      </c>
      <c r="AR20" s="84">
        <f>'Master Copy - Edu'!AR20</f>
        <v>0</v>
      </c>
      <c r="AS20" s="181">
        <f>'Master Copy - Edu'!AS20</f>
        <v>0</v>
      </c>
      <c r="AT20" s="84">
        <f>'Master Copy - Edu'!AT20</f>
        <v>29</v>
      </c>
      <c r="AU20" s="181">
        <f>'Master Copy - Edu'!AU20</f>
        <v>72.5</v>
      </c>
      <c r="AV20" s="84">
        <f>'Master Copy - Edu'!AV20</f>
        <v>14</v>
      </c>
      <c r="AW20" s="181">
        <f>'Master Copy - Edu'!AW20</f>
        <v>35</v>
      </c>
    </row>
    <row r="21" spans="2:49">
      <c r="B21" s="182"/>
      <c r="C21" s="183" t="s">
        <v>58</v>
      </c>
      <c r="D21" s="270"/>
      <c r="E21" s="270"/>
      <c r="F21" s="270"/>
      <c r="G21" s="270"/>
      <c r="H21" s="270"/>
      <c r="I21" s="185"/>
      <c r="J21" s="185"/>
      <c r="K21" s="185"/>
      <c r="L21" s="185"/>
      <c r="M21" s="185"/>
      <c r="N21" s="185"/>
      <c r="O21" s="185"/>
      <c r="P21" s="185"/>
      <c r="Q21" s="185"/>
      <c r="R21" s="185"/>
      <c r="S21" s="270"/>
      <c r="T21" s="270"/>
      <c r="U21" s="270"/>
      <c r="V21" s="271"/>
      <c r="W21" s="188"/>
      <c r="X21" s="188"/>
      <c r="Y21" s="188"/>
      <c r="Z21" s="188"/>
      <c r="AA21" s="188"/>
      <c r="AB21" s="188"/>
      <c r="AC21" s="188"/>
      <c r="AD21" s="188"/>
      <c r="AE21" s="188"/>
      <c r="AF21" s="188"/>
      <c r="AH21" s="181" t="str">
        <f>'Master Copy - Edu'!AH21</f>
        <v>A-C</v>
      </c>
      <c r="AI21" s="181">
        <f>'Master Copy - Edu'!AI21</f>
        <v>1000</v>
      </c>
      <c r="AJ21" s="84">
        <f>'Master Copy - Edu'!AJ21</f>
        <v>25</v>
      </c>
      <c r="AK21" s="181">
        <f>'Master Copy - Edu'!AK21</f>
        <v>250</v>
      </c>
      <c r="AL21" s="84">
        <f>'Master Copy - Edu'!AL21</f>
        <v>24</v>
      </c>
      <c r="AM21" s="181">
        <f>'Master Copy - Edu'!AM21</f>
        <v>240</v>
      </c>
      <c r="AN21" s="84">
        <f>'Master Copy - Edu'!AN21</f>
        <v>19</v>
      </c>
      <c r="AO21" s="181">
        <f>'Master Copy - Edu'!AO21</f>
        <v>190</v>
      </c>
      <c r="AP21" s="84">
        <f>'Master Copy - Edu'!AP21</f>
        <v>9</v>
      </c>
      <c r="AQ21" s="181">
        <f>'Master Copy - Edu'!AQ21</f>
        <v>90</v>
      </c>
      <c r="AR21" s="84">
        <f>'Master Copy - Edu'!AR21</f>
        <v>0</v>
      </c>
      <c r="AS21" s="181">
        <f>'Master Copy - Edu'!AS21</f>
        <v>0</v>
      </c>
      <c r="AT21" s="84">
        <f>'Master Copy - Edu'!AT21</f>
        <v>15</v>
      </c>
      <c r="AU21" s="181">
        <f>'Master Copy - Edu'!AU21</f>
        <v>150</v>
      </c>
      <c r="AV21" s="84">
        <f>'Master Copy - Edu'!AV21</f>
        <v>8</v>
      </c>
      <c r="AW21" s="181">
        <f>'Master Copy - Edu'!AW21</f>
        <v>80</v>
      </c>
    </row>
    <row r="22" spans="2:49">
      <c r="B22" s="189"/>
      <c r="C22" s="183" t="s">
        <v>56</v>
      </c>
      <c r="D22" s="270"/>
      <c r="E22" s="270"/>
      <c r="F22" s="270"/>
      <c r="G22" s="270"/>
      <c r="H22" s="270"/>
      <c r="I22" s="185"/>
      <c r="J22" s="185"/>
      <c r="K22" s="185"/>
      <c r="L22" s="185"/>
      <c r="M22" s="185"/>
      <c r="N22" s="185"/>
      <c r="O22" s="185"/>
      <c r="P22" s="185"/>
      <c r="Q22" s="185"/>
      <c r="R22" s="185"/>
      <c r="S22" s="270"/>
      <c r="T22" s="270"/>
      <c r="U22" s="270"/>
      <c r="V22" s="271"/>
      <c r="W22" s="191"/>
      <c r="X22" s="191"/>
      <c r="Y22" s="191"/>
      <c r="Z22" s="191"/>
      <c r="AA22" s="191"/>
      <c r="AB22" s="191"/>
      <c r="AC22" s="191"/>
      <c r="AD22" s="191"/>
      <c r="AE22" s="191"/>
      <c r="AF22" s="191"/>
    </row>
    <row r="23" spans="2:49">
      <c r="B23" s="192" t="s">
        <v>81</v>
      </c>
      <c r="C23" s="183" t="s">
        <v>86</v>
      </c>
      <c r="D23" s="270"/>
      <c r="E23" s="270"/>
      <c r="F23" s="193">
        <f>IF('Input Sheet - Education'!F23="Yes",$AL$47,0)</f>
        <v>0</v>
      </c>
      <c r="G23" s="193">
        <f>IF('Input Sheet - Education'!G23="Yes",$AL$47,0)</f>
        <v>0</v>
      </c>
      <c r="H23" s="193">
        <f>IF('Input Sheet - Education'!H23="Yes",$AL$47,0)</f>
        <v>0</v>
      </c>
      <c r="I23" s="193">
        <f>IF('Input Sheet - Education'!I23="Yes",$AN$47,0)</f>
        <v>0</v>
      </c>
      <c r="J23" s="193">
        <f>IF('Input Sheet - Education'!J23="Yes",$AN$47,0)</f>
        <v>0</v>
      </c>
      <c r="K23" s="193">
        <f>IF('Input Sheet - Education'!K23="Yes",$AN$47,0)</f>
        <v>0</v>
      </c>
      <c r="L23" s="193">
        <f>IF('Input Sheet - Education'!L23="Yes",$AN$47,0)</f>
        <v>0</v>
      </c>
      <c r="M23" s="193">
        <f>IF('Input Sheet - Education'!M23="Yes",$AN$47,0)</f>
        <v>0</v>
      </c>
      <c r="N23" s="185"/>
      <c r="O23" s="185"/>
      <c r="P23" s="185"/>
      <c r="Q23" s="185"/>
      <c r="R23" s="185"/>
      <c r="S23" s="193">
        <f>IF('Input Sheet - Education'!S23="Yes",$AN$47,0)</f>
        <v>0</v>
      </c>
      <c r="T23" s="193">
        <f>IF('Input Sheet - Education'!T23="Yes",$AN$47,0)</f>
        <v>0</v>
      </c>
      <c r="U23" s="193">
        <f>IF('Input Sheet - Education'!U23="Yes",$AN$47,0)</f>
        <v>0</v>
      </c>
      <c r="V23" s="271"/>
      <c r="W23" s="195">
        <f>COUNT(E23:H27)</f>
        <v>15</v>
      </c>
      <c r="X23" s="195">
        <f>SUM(F23:H27)</f>
        <v>0</v>
      </c>
      <c r="Y23" s="196">
        <f>AJ19</f>
        <v>33</v>
      </c>
      <c r="Z23" s="197">
        <f>X23/Y23</f>
        <v>0</v>
      </c>
      <c r="AA23" s="197">
        <f>AK19/AI21</f>
        <v>0.2475</v>
      </c>
      <c r="AB23" s="198">
        <f>COUNT(I23:M27,S23:U27)</f>
        <v>40</v>
      </c>
      <c r="AC23" s="195">
        <f>SUM(I23:M27,S23:U27)</f>
        <v>0</v>
      </c>
      <c r="AD23" s="196">
        <f>AJ20</f>
        <v>2</v>
      </c>
      <c r="AE23" s="197">
        <f>AC23/AD23</f>
        <v>0</v>
      </c>
      <c r="AF23" s="197">
        <f>AK20/AI21</f>
        <v>5.0000000000000001E-3</v>
      </c>
    </row>
    <row r="24" spans="2:49">
      <c r="B24" s="182"/>
      <c r="C24" s="183" t="s">
        <v>82</v>
      </c>
      <c r="D24" s="270"/>
      <c r="E24" s="270"/>
      <c r="F24" s="193">
        <f>IF('Input Sheet - Education'!F24="Yes",$AL$47,0)</f>
        <v>0</v>
      </c>
      <c r="G24" s="193">
        <f>IF('Input Sheet - Education'!G24="Yes",$AL$47,0)</f>
        <v>0</v>
      </c>
      <c r="H24" s="193">
        <f>IF('Input Sheet - Education'!H24="Yes",$AL$47,0)</f>
        <v>0</v>
      </c>
      <c r="I24" s="193">
        <f>IF('Input Sheet - Education'!I24="Yes",$AN$47,0)</f>
        <v>0</v>
      </c>
      <c r="J24" s="193">
        <f>IF('Input Sheet - Education'!J24="Yes",$AN$47,0)</f>
        <v>0</v>
      </c>
      <c r="K24" s="193">
        <f>IF('Input Sheet - Education'!K24="Yes",$AN$47,0)</f>
        <v>0</v>
      </c>
      <c r="L24" s="193">
        <f>IF('Input Sheet - Education'!L24="Yes",$AN$47,0)</f>
        <v>0</v>
      </c>
      <c r="M24" s="193">
        <f>IF('Input Sheet - Education'!M24="Yes",$AN$47,0)</f>
        <v>0</v>
      </c>
      <c r="N24" s="185"/>
      <c r="O24" s="185"/>
      <c r="P24" s="185"/>
      <c r="Q24" s="185"/>
      <c r="R24" s="185"/>
      <c r="S24" s="193">
        <f>IF('Input Sheet - Education'!S24="Yes",$AN$47,0)</f>
        <v>0</v>
      </c>
      <c r="T24" s="193">
        <f>IF('Input Sheet - Education'!T24="Yes",$AN$47,0)</f>
        <v>0</v>
      </c>
      <c r="U24" s="193">
        <f>IF('Input Sheet - Education'!U24="Yes",$AN$47,0)</f>
        <v>0</v>
      </c>
      <c r="V24" s="271"/>
      <c r="W24" s="188"/>
      <c r="X24" s="188"/>
      <c r="Y24" s="188"/>
      <c r="Z24" s="199"/>
      <c r="AA24" s="199"/>
      <c r="AB24" s="200"/>
      <c r="AC24" s="188"/>
      <c r="AD24" s="188"/>
      <c r="AE24" s="199"/>
      <c r="AF24" s="199"/>
    </row>
    <row r="25" spans="2:49">
      <c r="B25" s="182"/>
      <c r="C25" s="183" t="s">
        <v>83</v>
      </c>
      <c r="D25" s="270"/>
      <c r="E25" s="270"/>
      <c r="F25" s="193">
        <f>IF('Input Sheet - Education'!F25="Yes",$AL$47,0)</f>
        <v>0</v>
      </c>
      <c r="G25" s="193">
        <f>IF('Input Sheet - Education'!G25="Yes",$AL$47,0)</f>
        <v>0</v>
      </c>
      <c r="H25" s="193">
        <f>IF('Input Sheet - Education'!H25="Yes",$AL$47,0)</f>
        <v>0</v>
      </c>
      <c r="I25" s="193">
        <f>IF('Input Sheet - Education'!I25="Yes",$AN$47,0)</f>
        <v>0</v>
      </c>
      <c r="J25" s="193">
        <f>IF('Input Sheet - Education'!J25="Yes",$AN$47,0)</f>
        <v>0</v>
      </c>
      <c r="K25" s="193">
        <f>IF('Input Sheet - Education'!K25="Yes",$AN$47,0)</f>
        <v>0</v>
      </c>
      <c r="L25" s="193">
        <f>IF('Input Sheet - Education'!L25="Yes",$AN$47,0)</f>
        <v>0</v>
      </c>
      <c r="M25" s="193">
        <f>IF('Input Sheet - Education'!M25="Yes",$AN$47,0)</f>
        <v>0</v>
      </c>
      <c r="N25" s="185"/>
      <c r="O25" s="185"/>
      <c r="P25" s="185"/>
      <c r="Q25" s="185"/>
      <c r="R25" s="185"/>
      <c r="S25" s="193">
        <f>IF('Input Sheet - Education'!S25="Yes",$AN$47,0)</f>
        <v>0</v>
      </c>
      <c r="T25" s="193">
        <f>IF('Input Sheet - Education'!T25="Yes",$AN$47,0)</f>
        <v>0</v>
      </c>
      <c r="U25" s="193">
        <f>IF('Input Sheet - Education'!U25="Yes",$AN$47,0)</f>
        <v>0</v>
      </c>
      <c r="V25" s="271"/>
      <c r="W25" s="188"/>
      <c r="X25" s="188"/>
      <c r="Y25" s="188"/>
      <c r="Z25" s="199"/>
      <c r="AA25" s="199"/>
      <c r="AB25" s="200"/>
      <c r="AC25" s="188"/>
      <c r="AD25" s="188"/>
      <c r="AE25" s="199"/>
      <c r="AF25" s="199"/>
    </row>
    <row r="26" spans="2:49">
      <c r="B26" s="182"/>
      <c r="C26" s="183" t="s">
        <v>84</v>
      </c>
      <c r="D26" s="270"/>
      <c r="E26" s="270"/>
      <c r="F26" s="193">
        <f>IF('Input Sheet - Education'!F26="Yes",$AL$47,0)</f>
        <v>0</v>
      </c>
      <c r="G26" s="193">
        <f>IF('Input Sheet - Education'!G26="Yes",$AL$47,0)</f>
        <v>0</v>
      </c>
      <c r="H26" s="193">
        <f>IF('Input Sheet - Education'!H26="Yes",$AL$47,0)</f>
        <v>0</v>
      </c>
      <c r="I26" s="193">
        <f>IF('Input Sheet - Education'!I26="Yes",$AN$47,0)</f>
        <v>0</v>
      </c>
      <c r="J26" s="193">
        <f>IF('Input Sheet - Education'!J26="Yes",$AN$47,0)</f>
        <v>0</v>
      </c>
      <c r="K26" s="193">
        <f>IF('Input Sheet - Education'!K26="Yes",$AN$47,0)</f>
        <v>0</v>
      </c>
      <c r="L26" s="193">
        <f>IF('Input Sheet - Education'!L26="Yes",$AN$47,0)</f>
        <v>0</v>
      </c>
      <c r="M26" s="193">
        <f>IF('Input Sheet - Education'!M26="Yes",$AN$47,0)</f>
        <v>0</v>
      </c>
      <c r="N26" s="185"/>
      <c r="O26" s="185"/>
      <c r="P26" s="185"/>
      <c r="Q26" s="185"/>
      <c r="R26" s="185"/>
      <c r="S26" s="193">
        <f>IF('Input Sheet - Education'!S26="Yes",$AN$47,0)</f>
        <v>0</v>
      </c>
      <c r="T26" s="193">
        <f>IF('Input Sheet - Education'!T26="Yes",$AN$47,0)</f>
        <v>0</v>
      </c>
      <c r="U26" s="193">
        <f>IF('Input Sheet - Education'!U26="Yes",$AN$47,0)</f>
        <v>0</v>
      </c>
      <c r="V26" s="271"/>
      <c r="W26" s="188"/>
      <c r="X26" s="188"/>
      <c r="Y26" s="188"/>
      <c r="Z26" s="199"/>
      <c r="AA26" s="199"/>
      <c r="AB26" s="200"/>
      <c r="AC26" s="188"/>
      <c r="AD26" s="188"/>
      <c r="AE26" s="199"/>
      <c r="AF26" s="199"/>
    </row>
    <row r="27" spans="2:49">
      <c r="B27" s="189"/>
      <c r="C27" s="183" t="s">
        <v>85</v>
      </c>
      <c r="D27" s="270"/>
      <c r="E27" s="270"/>
      <c r="F27" s="193">
        <f>IF('Input Sheet - Education'!F27="Yes",$AL$47,0)</f>
        <v>0</v>
      </c>
      <c r="G27" s="193">
        <f>IF('Input Sheet - Education'!G27="Yes",$AL$47,0)</f>
        <v>0</v>
      </c>
      <c r="H27" s="193">
        <f>IF('Input Sheet - Education'!H27="Yes",$AL$47,0)</f>
        <v>0</v>
      </c>
      <c r="I27" s="193">
        <f>IF('Input Sheet - Education'!I27="Yes",$AN$47,0)</f>
        <v>0</v>
      </c>
      <c r="J27" s="193">
        <f>IF('Input Sheet - Education'!J27="Yes",$AN$47,0)</f>
        <v>0</v>
      </c>
      <c r="K27" s="193">
        <f>IF('Input Sheet - Education'!K27="Yes",$AN$47,0)</f>
        <v>0</v>
      </c>
      <c r="L27" s="193">
        <f>IF('Input Sheet - Education'!L27="Yes",$AN$47,0)</f>
        <v>0</v>
      </c>
      <c r="M27" s="193">
        <f>IF('Input Sheet - Education'!M27="Yes",$AN$47,0)</f>
        <v>0</v>
      </c>
      <c r="N27" s="185"/>
      <c r="O27" s="185"/>
      <c r="P27" s="185"/>
      <c r="Q27" s="185"/>
      <c r="R27" s="185"/>
      <c r="S27" s="193">
        <f>IF('Input Sheet - Education'!S27="Yes",$AN$47,0)</f>
        <v>0</v>
      </c>
      <c r="T27" s="193">
        <f>IF('Input Sheet - Education'!T27="Yes",$AN$47,0)</f>
        <v>0</v>
      </c>
      <c r="U27" s="193">
        <f>IF('Input Sheet - Education'!U27="Yes",$AN$47,0)</f>
        <v>0</v>
      </c>
      <c r="V27" s="271"/>
      <c r="W27" s="191"/>
      <c r="X27" s="191"/>
      <c r="Y27" s="191"/>
      <c r="Z27" s="201"/>
      <c r="AA27" s="201"/>
      <c r="AB27" s="202"/>
      <c r="AC27" s="191"/>
      <c r="AD27" s="191"/>
      <c r="AE27" s="201"/>
      <c r="AF27" s="201"/>
      <c r="AN27" s="149"/>
      <c r="AP27" s="149"/>
      <c r="AR27" s="149"/>
      <c r="AT27" s="149"/>
    </row>
    <row r="28" spans="2:49">
      <c r="B28" s="203" t="s">
        <v>71</v>
      </c>
      <c r="C28" s="183" t="s">
        <v>18</v>
      </c>
      <c r="D28" s="270"/>
      <c r="E28" s="270"/>
      <c r="F28" s="193">
        <f>IF('Input Sheet - Education'!F28="Yes",$AL$48,0)</f>
        <v>0</v>
      </c>
      <c r="G28" s="193">
        <f>IF('Input Sheet - Education'!G28="Yes",$AL$48,0)</f>
        <v>0</v>
      </c>
      <c r="H28" s="193">
        <f>IF('Input Sheet - Education'!H28="Yes",$AL$48,0)</f>
        <v>0</v>
      </c>
      <c r="I28" s="193">
        <f>IF('Input Sheet - Education'!I28="Yes",$AN$48,0)</f>
        <v>0</v>
      </c>
      <c r="J28" s="193">
        <f>IF('Input Sheet - Education'!J28="Yes",$AN$48,0)</f>
        <v>0</v>
      </c>
      <c r="K28" s="193">
        <f>IF('Input Sheet - Education'!K28="Yes",$AN$48,0)</f>
        <v>0</v>
      </c>
      <c r="L28" s="193">
        <f>IF('Input Sheet - Education'!L28="Yes",$AN$48,0)</f>
        <v>0</v>
      </c>
      <c r="M28" s="193">
        <f>IF('Input Sheet - Education'!M28="Yes",$AN$48,0)</f>
        <v>0</v>
      </c>
      <c r="N28" s="185"/>
      <c r="O28" s="185"/>
      <c r="P28" s="185"/>
      <c r="Q28" s="185"/>
      <c r="R28" s="185"/>
      <c r="S28" s="193">
        <f>IF('Input Sheet - Education'!S28="Yes",$AN$48,0)</f>
        <v>0</v>
      </c>
      <c r="T28" s="193">
        <f>IF('Input Sheet - Education'!T28="Yes",$AN$48,0)</f>
        <v>0</v>
      </c>
      <c r="U28" s="193">
        <f>IF('Input Sheet - Education'!U28="Yes",$AN$48,0)</f>
        <v>0</v>
      </c>
      <c r="V28" s="271"/>
      <c r="W28" s="195">
        <f>COUNT(F28:H31,F34:H35)</f>
        <v>18</v>
      </c>
      <c r="X28" s="195">
        <f>SUM(F28:H31,F34:H35)</f>
        <v>0</v>
      </c>
      <c r="Y28" s="196">
        <f>AL19</f>
        <v>30</v>
      </c>
      <c r="Z28" s="197">
        <f>X28/Y28</f>
        <v>0</v>
      </c>
      <c r="AA28" s="197">
        <f>AM19/AI21</f>
        <v>0.22500000000000001</v>
      </c>
      <c r="AB28" s="198">
        <f>COUNT(I28:M31,I34:M35,S28:U31,S34:U35)</f>
        <v>48</v>
      </c>
      <c r="AC28" s="195">
        <f>SUM(I28:M31,I34:M35,S28:U31,S34:U35)</f>
        <v>0</v>
      </c>
      <c r="AD28" s="196">
        <f>AL20</f>
        <v>4</v>
      </c>
      <c r="AE28" s="197">
        <f>AC28/AD28</f>
        <v>0</v>
      </c>
      <c r="AF28" s="197">
        <f>AM20/AI21</f>
        <v>0.01</v>
      </c>
    </row>
    <row r="29" spans="2:49">
      <c r="B29" s="203"/>
      <c r="C29" s="183" t="s">
        <v>19</v>
      </c>
      <c r="D29" s="270"/>
      <c r="E29" s="270"/>
      <c r="F29" s="193">
        <f>IF('Input Sheet - Education'!F29="Yes",$AL$48,0)</f>
        <v>0</v>
      </c>
      <c r="G29" s="193">
        <f>IF('Input Sheet - Education'!G29="Yes",$AL$48,0)</f>
        <v>0</v>
      </c>
      <c r="H29" s="193">
        <f>IF('Input Sheet - Education'!H29="Yes",$AL$48,0)</f>
        <v>0</v>
      </c>
      <c r="I29" s="193">
        <f>IF('Input Sheet - Education'!I29="Yes",$AN$48,0)</f>
        <v>0</v>
      </c>
      <c r="J29" s="193">
        <f>IF('Input Sheet - Education'!J29="Yes",$AN$48,0)</f>
        <v>0</v>
      </c>
      <c r="K29" s="193">
        <f>IF('Input Sheet - Education'!K29="Yes",$AN$48,0)</f>
        <v>0</v>
      </c>
      <c r="L29" s="193">
        <f>IF('Input Sheet - Education'!L29="Yes",$AN$48,0)</f>
        <v>0</v>
      </c>
      <c r="M29" s="193">
        <f>IF('Input Sheet - Education'!M29="Yes",$AN$48,0)</f>
        <v>0</v>
      </c>
      <c r="N29" s="185"/>
      <c r="O29" s="185"/>
      <c r="P29" s="185"/>
      <c r="Q29" s="185"/>
      <c r="R29" s="185"/>
      <c r="S29" s="193">
        <f>IF('Input Sheet - Education'!S29="Yes",$AN$48,0)</f>
        <v>0</v>
      </c>
      <c r="T29" s="193">
        <f>IF('Input Sheet - Education'!T29="Yes",$AN$48,0)</f>
        <v>0</v>
      </c>
      <c r="U29" s="193">
        <f>IF('Input Sheet - Education'!U29="Yes",$AN$48,0)</f>
        <v>0</v>
      </c>
      <c r="V29" s="271"/>
      <c r="W29" s="188"/>
      <c r="X29" s="188"/>
      <c r="Y29" s="188"/>
      <c r="Z29" s="199"/>
      <c r="AA29" s="199"/>
      <c r="AB29" s="200"/>
      <c r="AC29" s="188"/>
      <c r="AD29" s="188"/>
      <c r="AE29" s="199"/>
      <c r="AF29" s="199"/>
      <c r="AP29" s="50"/>
    </row>
    <row r="30" spans="2:49">
      <c r="B30" s="203"/>
      <c r="C30" s="183" t="s">
        <v>20</v>
      </c>
      <c r="D30" s="270"/>
      <c r="E30" s="270"/>
      <c r="F30" s="193">
        <f>IF('Input Sheet - Education'!F30="Yes",$AL$48,0)</f>
        <v>0</v>
      </c>
      <c r="G30" s="193">
        <f>IF('Input Sheet - Education'!G30="Yes",$AL$48,0)</f>
        <v>0</v>
      </c>
      <c r="H30" s="193">
        <f>IF('Input Sheet - Education'!H30="Yes",$AL$48,0)</f>
        <v>0</v>
      </c>
      <c r="I30" s="193">
        <f>IF('Input Sheet - Education'!I30="Yes",$AN$48,0)</f>
        <v>0</v>
      </c>
      <c r="J30" s="193">
        <f>IF('Input Sheet - Education'!J30="Yes",$AN$48,0)</f>
        <v>0</v>
      </c>
      <c r="K30" s="193">
        <f>IF('Input Sheet - Education'!K30="Yes",$AN$48,0)</f>
        <v>0</v>
      </c>
      <c r="L30" s="193">
        <f>IF('Input Sheet - Education'!L30="Yes",$AN$48,0)</f>
        <v>0</v>
      </c>
      <c r="M30" s="193">
        <f>IF('Input Sheet - Education'!M30="Yes",$AN$48,0)</f>
        <v>0</v>
      </c>
      <c r="N30" s="185"/>
      <c r="O30" s="185"/>
      <c r="P30" s="185"/>
      <c r="Q30" s="185"/>
      <c r="R30" s="185"/>
      <c r="S30" s="193">
        <f>IF('Input Sheet - Education'!S30="Yes",$AN$48,0)</f>
        <v>0</v>
      </c>
      <c r="T30" s="193">
        <f>IF('Input Sheet - Education'!T30="Yes",$AN$48,0)</f>
        <v>0</v>
      </c>
      <c r="U30" s="193">
        <f>IF('Input Sheet - Education'!U30="Yes",$AN$48,0)</f>
        <v>0</v>
      </c>
      <c r="V30" s="271"/>
      <c r="W30" s="188"/>
      <c r="X30" s="188"/>
      <c r="Y30" s="188"/>
      <c r="Z30" s="199"/>
      <c r="AA30" s="199"/>
      <c r="AB30" s="200"/>
      <c r="AC30" s="188"/>
      <c r="AD30" s="188"/>
      <c r="AE30" s="199"/>
      <c r="AF30" s="199"/>
      <c r="AN30" s="49"/>
      <c r="AP30" s="49"/>
      <c r="AR30" s="49"/>
      <c r="AT30" s="49"/>
    </row>
    <row r="31" spans="2:49">
      <c r="B31" s="203"/>
      <c r="C31" s="183" t="s">
        <v>21</v>
      </c>
      <c r="D31" s="270"/>
      <c r="E31" s="270"/>
      <c r="F31" s="193">
        <f>IF('Input Sheet - Education'!F31="Yes",$AL$48,0)</f>
        <v>0</v>
      </c>
      <c r="G31" s="193">
        <f>IF('Input Sheet - Education'!G31="Yes",$AL$48,0)</f>
        <v>0</v>
      </c>
      <c r="H31" s="193">
        <f>IF('Input Sheet - Education'!H31="Yes",$AL$48,0)</f>
        <v>0</v>
      </c>
      <c r="I31" s="193">
        <f>IF('Input Sheet - Education'!I31="Yes",$AN$48,0)</f>
        <v>0</v>
      </c>
      <c r="J31" s="193">
        <f>IF('Input Sheet - Education'!J31="Yes",$AN$48,0)</f>
        <v>0</v>
      </c>
      <c r="K31" s="193">
        <f>IF('Input Sheet - Education'!K31="Yes",$AN$48,0)</f>
        <v>0</v>
      </c>
      <c r="L31" s="193">
        <f>IF('Input Sheet - Education'!L31="Yes",$AN$48,0)</f>
        <v>0</v>
      </c>
      <c r="M31" s="193">
        <f>IF('Input Sheet - Education'!M31="Yes",$AN$48,0)</f>
        <v>0</v>
      </c>
      <c r="N31" s="185"/>
      <c r="O31" s="185"/>
      <c r="P31" s="185"/>
      <c r="Q31" s="185"/>
      <c r="R31" s="185"/>
      <c r="S31" s="193">
        <f>IF('Input Sheet - Education'!S31="Yes",$AN$48,0)</f>
        <v>0</v>
      </c>
      <c r="T31" s="193">
        <f>IF('Input Sheet - Education'!T31="Yes",$AN$48,0)</f>
        <v>0</v>
      </c>
      <c r="U31" s="193">
        <f>IF('Input Sheet - Education'!U31="Yes",$AN$48,0)</f>
        <v>0</v>
      </c>
      <c r="V31" s="271"/>
      <c r="W31" s="191"/>
      <c r="X31" s="191"/>
      <c r="Y31" s="191"/>
      <c r="Z31" s="201"/>
      <c r="AA31" s="201"/>
      <c r="AB31" s="202"/>
      <c r="AC31" s="191"/>
      <c r="AD31" s="191"/>
      <c r="AE31" s="201"/>
      <c r="AF31" s="201"/>
    </row>
    <row r="32" spans="2:49">
      <c r="B32" s="203"/>
      <c r="C32" s="183" t="s">
        <v>22</v>
      </c>
      <c r="D32" s="270"/>
      <c r="E32" s="270"/>
      <c r="F32" s="193">
        <f>IF('Input Sheet - Education'!F32="Yes",$AL$49,0)</f>
        <v>0</v>
      </c>
      <c r="G32" s="193">
        <f>IF('Input Sheet - Education'!G32="Yes",$AL$49,0)</f>
        <v>0</v>
      </c>
      <c r="H32" s="193">
        <f>IF('Input Sheet - Education'!H32="Yes",$AL$49,0)</f>
        <v>0</v>
      </c>
      <c r="I32" s="193">
        <f>IF('Input Sheet - Education'!I32="Yes",$AN$49,0)</f>
        <v>0</v>
      </c>
      <c r="J32" s="193">
        <f>IF('Input Sheet - Education'!J32="Yes",$AN$49,0)</f>
        <v>0</v>
      </c>
      <c r="K32" s="193">
        <f>IF('Input Sheet - Education'!K32="Yes",$AN$49,0)</f>
        <v>0</v>
      </c>
      <c r="L32" s="193">
        <f>IF('Input Sheet - Education'!L32="Yes",$AN$49,0)</f>
        <v>0</v>
      </c>
      <c r="M32" s="193">
        <f>IF('Input Sheet - Education'!M32="Yes",$AN$49,0)</f>
        <v>0</v>
      </c>
      <c r="N32" s="185"/>
      <c r="O32" s="185"/>
      <c r="P32" s="185"/>
      <c r="Q32" s="185"/>
      <c r="R32" s="185"/>
      <c r="S32" s="193">
        <f>IF('Input Sheet - Education'!S32="Yes",$AN$49,0)</f>
        <v>0</v>
      </c>
      <c r="T32" s="193">
        <f>IF('Input Sheet - Education'!T32="Yes",$AN$49,0)</f>
        <v>0</v>
      </c>
      <c r="U32" s="193">
        <f>IF('Input Sheet - Education'!U32="Yes",$AN$49,0)</f>
        <v>0</v>
      </c>
      <c r="V32" s="271"/>
      <c r="W32" s="188">
        <f>COUNT(F32:H33)</f>
        <v>6</v>
      </c>
      <c r="X32" s="188">
        <f>SUM(F32:H33)</f>
        <v>0</v>
      </c>
      <c r="Y32" s="204">
        <f>AN19</f>
        <v>13</v>
      </c>
      <c r="Z32" s="199">
        <f>X32/Y32</f>
        <v>0</v>
      </c>
      <c r="AA32" s="199">
        <f>AO19/AI21</f>
        <v>9.7500000000000003E-2</v>
      </c>
      <c r="AB32" s="200">
        <f>COUNT(I32:M33,S32:U33)</f>
        <v>16</v>
      </c>
      <c r="AC32" s="200">
        <f>SUM(I32:M33,S32:U33)</f>
        <v>0</v>
      </c>
      <c r="AD32" s="200">
        <f>AN20</f>
        <v>37</v>
      </c>
      <c r="AE32" s="199">
        <f>AC32/AD32</f>
        <v>0</v>
      </c>
      <c r="AF32" s="199">
        <f>AO20/AI21</f>
        <v>9.2499999999999999E-2</v>
      </c>
    </row>
    <row r="33" spans="2:45">
      <c r="B33" s="203"/>
      <c r="C33" s="183" t="s">
        <v>23</v>
      </c>
      <c r="D33" s="270"/>
      <c r="E33" s="270"/>
      <c r="F33" s="193">
        <f>IF('Input Sheet - Education'!F33="Yes",$AL$49,0)</f>
        <v>0</v>
      </c>
      <c r="G33" s="193">
        <f>IF('Input Sheet - Education'!G33="Yes",$AL$49,0)</f>
        <v>0</v>
      </c>
      <c r="H33" s="193">
        <f>IF('Input Sheet - Education'!H33="Yes",$AL$49,0)</f>
        <v>0</v>
      </c>
      <c r="I33" s="193">
        <f>IF('Input Sheet - Education'!I33="Yes",$AN$49,0)</f>
        <v>0</v>
      </c>
      <c r="J33" s="193">
        <f>IF('Input Sheet - Education'!J33="Yes",$AN$49,0)</f>
        <v>0</v>
      </c>
      <c r="K33" s="193">
        <f>IF('Input Sheet - Education'!K33="Yes",$AN$49,0)</f>
        <v>0</v>
      </c>
      <c r="L33" s="193">
        <f>IF('Input Sheet - Education'!L33="Yes",$AN$49,0)</f>
        <v>0</v>
      </c>
      <c r="M33" s="193">
        <f>IF('Input Sheet - Education'!M33="Yes",$AN$49,0)</f>
        <v>0</v>
      </c>
      <c r="N33" s="185"/>
      <c r="O33" s="185"/>
      <c r="P33" s="185"/>
      <c r="Q33" s="185"/>
      <c r="R33" s="185"/>
      <c r="S33" s="193">
        <f>IF('Input Sheet - Education'!S33="Yes",$AN$49,0)</f>
        <v>0</v>
      </c>
      <c r="T33" s="193">
        <f>IF('Input Sheet - Education'!T33="Yes",$AN$49,0)</f>
        <v>0</v>
      </c>
      <c r="U33" s="193">
        <f>IF('Input Sheet - Education'!U33="Yes",$AN$49,0)</f>
        <v>0</v>
      </c>
      <c r="V33" s="271"/>
      <c r="W33" s="191"/>
      <c r="X33" s="191"/>
      <c r="Y33" s="191"/>
      <c r="Z33" s="201"/>
      <c r="AA33" s="201"/>
      <c r="AB33" s="202"/>
      <c r="AC33" s="202"/>
      <c r="AD33" s="202"/>
      <c r="AE33" s="201"/>
      <c r="AF33" s="201"/>
    </row>
    <row r="34" spans="2:45">
      <c r="B34" s="203"/>
      <c r="C34" s="183" t="s">
        <v>57</v>
      </c>
      <c r="D34" s="270"/>
      <c r="E34" s="270"/>
      <c r="F34" s="193">
        <f>IF('Input Sheet - Education'!F34="Yes",$AL$48,0)</f>
        <v>0</v>
      </c>
      <c r="G34" s="193">
        <f>IF('Input Sheet - Education'!G34="Yes",$AL$48,0)</f>
        <v>0</v>
      </c>
      <c r="H34" s="193">
        <f>IF('Input Sheet - Education'!H34="Yes",$AL$48,0)</f>
        <v>0</v>
      </c>
      <c r="I34" s="193">
        <f>IF('Input Sheet - Education'!I34="Yes",$AN$48,0)</f>
        <v>0</v>
      </c>
      <c r="J34" s="193">
        <f>IF('Input Sheet - Education'!J34="Yes",$AN$48,0)</f>
        <v>0</v>
      </c>
      <c r="K34" s="193">
        <f>IF('Input Sheet - Education'!K34="Yes",$AN$48,0)</f>
        <v>0</v>
      </c>
      <c r="L34" s="193">
        <f>IF('Input Sheet - Education'!L34="Yes",$AN$48,0)</f>
        <v>0</v>
      </c>
      <c r="M34" s="193">
        <f>IF('Input Sheet - Education'!M34="Yes",$AN$48,0)</f>
        <v>0</v>
      </c>
      <c r="N34" s="185"/>
      <c r="O34" s="185"/>
      <c r="P34" s="185"/>
      <c r="Q34" s="185"/>
      <c r="R34" s="185"/>
      <c r="S34" s="193">
        <f>IF('Input Sheet - Education'!S34="Yes",$AN$48,0)</f>
        <v>0</v>
      </c>
      <c r="T34" s="193">
        <f>IF('Input Sheet - Education'!T34="Yes",$AN$48,0)</f>
        <v>0</v>
      </c>
      <c r="U34" s="193">
        <f>IF('Input Sheet - Education'!U34="Yes",$AN$48,0)</f>
        <v>0</v>
      </c>
      <c r="V34" s="271"/>
      <c r="W34" s="206">
        <f t="shared" ref="W34:AD34" si="0">W28</f>
        <v>18</v>
      </c>
      <c r="X34" s="206">
        <f t="shared" si="0"/>
        <v>0</v>
      </c>
      <c r="Y34" s="206">
        <f t="shared" si="0"/>
        <v>30</v>
      </c>
      <c r="Z34" s="207">
        <f t="shared" si="0"/>
        <v>0</v>
      </c>
      <c r="AA34" s="208">
        <f t="shared" si="0"/>
        <v>0.22500000000000001</v>
      </c>
      <c r="AB34" s="209">
        <f t="shared" si="0"/>
        <v>48</v>
      </c>
      <c r="AC34" s="209">
        <f t="shared" si="0"/>
        <v>0</v>
      </c>
      <c r="AD34" s="209">
        <f t="shared" si="0"/>
        <v>4</v>
      </c>
      <c r="AE34" s="208">
        <f>AE28</f>
        <v>0</v>
      </c>
      <c r="AF34" s="208">
        <f>AF28</f>
        <v>0.01</v>
      </c>
      <c r="AM34" s="49"/>
      <c r="AN34" s="49"/>
      <c r="AO34" s="49"/>
      <c r="AP34" s="49"/>
      <c r="AQ34" s="49"/>
      <c r="AR34" s="49"/>
      <c r="AS34" s="49"/>
    </row>
    <row r="35" spans="2:45">
      <c r="B35" s="203"/>
      <c r="C35" s="183" t="s">
        <v>24</v>
      </c>
      <c r="D35" s="270"/>
      <c r="E35" s="270"/>
      <c r="F35" s="193">
        <f>IF('Input Sheet - Education'!F35="Yes",$AL$48,0)</f>
        <v>0</v>
      </c>
      <c r="G35" s="193">
        <f>IF('Input Sheet - Education'!G35="Yes",$AL$48,0)</f>
        <v>0</v>
      </c>
      <c r="H35" s="193">
        <f>IF('Input Sheet - Education'!H35="Yes",$AL$48,0)</f>
        <v>0</v>
      </c>
      <c r="I35" s="193">
        <f>IF('Input Sheet - Education'!I35="Yes",$AN$48,0)</f>
        <v>0</v>
      </c>
      <c r="J35" s="193">
        <f>IF('Input Sheet - Education'!J35="Yes",$AN$48,0)</f>
        <v>0</v>
      </c>
      <c r="K35" s="193">
        <f>IF('Input Sheet - Education'!K35="Yes",$AN$48,0)</f>
        <v>0</v>
      </c>
      <c r="L35" s="193">
        <f>IF('Input Sheet - Education'!L35="Yes",$AN$48,0)</f>
        <v>0</v>
      </c>
      <c r="M35" s="193">
        <f>IF('Input Sheet - Education'!M35="Yes",$AN$48,0)</f>
        <v>0</v>
      </c>
      <c r="N35" s="185"/>
      <c r="O35" s="185"/>
      <c r="P35" s="185"/>
      <c r="Q35" s="185"/>
      <c r="R35" s="185"/>
      <c r="S35" s="193">
        <f>IF('Input Sheet - Education'!S35="Yes",$AN$48,0)</f>
        <v>0</v>
      </c>
      <c r="T35" s="193">
        <f>IF('Input Sheet - Education'!T35="Yes",$AN$48,0)</f>
        <v>0</v>
      </c>
      <c r="U35" s="193">
        <f>IF('Input Sheet - Education'!U35="Yes",$AN$48,0)</f>
        <v>0</v>
      </c>
      <c r="V35" s="271"/>
      <c r="W35" s="211"/>
      <c r="X35" s="211"/>
      <c r="Y35" s="211"/>
      <c r="Z35" s="211"/>
      <c r="AA35" s="212"/>
      <c r="AB35" s="213"/>
      <c r="AC35" s="213"/>
      <c r="AD35" s="213"/>
      <c r="AE35" s="212"/>
      <c r="AF35" s="212"/>
      <c r="AM35" s="49"/>
      <c r="AN35" s="49"/>
      <c r="AO35" s="49"/>
      <c r="AP35" s="49"/>
      <c r="AQ35" s="49"/>
      <c r="AR35" s="49"/>
      <c r="AS35" s="49"/>
    </row>
    <row r="36" spans="2:45">
      <c r="B36" s="203"/>
      <c r="C36" s="183" t="s">
        <v>31</v>
      </c>
      <c r="D36" s="270"/>
      <c r="E36" s="270"/>
      <c r="F36" s="193">
        <f>IF('Input Sheet - Education'!F36="Yes",$AL$50,0)</f>
        <v>0</v>
      </c>
      <c r="G36" s="193">
        <f>IF('Input Sheet - Education'!G36="Yes",$AL$50,0)</f>
        <v>0</v>
      </c>
      <c r="H36" s="193">
        <f>IF('Input Sheet - Education'!H36="Yes",$AL$50,0)</f>
        <v>0</v>
      </c>
      <c r="I36" s="193">
        <f>IF('Input Sheet - Education'!I36="Yes",$AN$50,0)</f>
        <v>0</v>
      </c>
      <c r="J36" s="193">
        <f>IF('Input Sheet - Education'!J36="Yes",$AN$50,0)</f>
        <v>0</v>
      </c>
      <c r="K36" s="193">
        <f>IF('Input Sheet - Education'!K36="Yes",$AN$50,0)</f>
        <v>0</v>
      </c>
      <c r="L36" s="193">
        <f>IF('Input Sheet - Education'!L36="Yes",$AN$50,0)</f>
        <v>0</v>
      </c>
      <c r="M36" s="193">
        <f>IF('Input Sheet - Education'!M36="Yes",$AN$50,0)</f>
        <v>0</v>
      </c>
      <c r="N36" s="185"/>
      <c r="O36" s="185"/>
      <c r="P36" s="185"/>
      <c r="Q36" s="185"/>
      <c r="R36" s="185"/>
      <c r="S36" s="193">
        <f>IF('Input Sheet - Education'!S36="Yes",$AN$50,0)</f>
        <v>0</v>
      </c>
      <c r="T36" s="193">
        <f>IF('Input Sheet - Education'!T36="Yes",$AN$50,0)</f>
        <v>0</v>
      </c>
      <c r="U36" s="193">
        <f>IF('Input Sheet - Education'!U36="Yes",$AN$50,0)</f>
        <v>0</v>
      </c>
      <c r="V36" s="271"/>
      <c r="W36" s="195">
        <f>COUNT(F36:H38)</f>
        <v>9</v>
      </c>
      <c r="X36" s="195">
        <f>SUM(F36:H38)</f>
        <v>0</v>
      </c>
      <c r="Y36" s="196">
        <f>AP19</f>
        <v>6</v>
      </c>
      <c r="Z36" s="197">
        <f>X36/Y36</f>
        <v>0</v>
      </c>
      <c r="AA36" s="197">
        <f>AQ19/AI21</f>
        <v>4.4999999999999998E-2</v>
      </c>
      <c r="AB36" s="195">
        <f>COUNT(I36:M38,S36:U38)</f>
        <v>24</v>
      </c>
      <c r="AC36" s="195">
        <f>SUM(I36:M38,S36:U38)</f>
        <v>0</v>
      </c>
      <c r="AD36" s="196">
        <f>AP20</f>
        <v>14</v>
      </c>
      <c r="AE36" s="197">
        <f>AC36/AD36</f>
        <v>0</v>
      </c>
      <c r="AF36" s="197">
        <f>AQ20/AI21</f>
        <v>3.5000000000000003E-2</v>
      </c>
      <c r="AM36" s="49"/>
      <c r="AN36" s="49"/>
      <c r="AO36" s="49"/>
      <c r="AP36" s="49"/>
      <c r="AQ36" s="49"/>
      <c r="AR36" s="49"/>
      <c r="AS36" s="49"/>
    </row>
    <row r="37" spans="2:45">
      <c r="B37" s="203"/>
      <c r="C37" s="183" t="s">
        <v>30</v>
      </c>
      <c r="D37" s="270"/>
      <c r="E37" s="270"/>
      <c r="F37" s="193">
        <f>IF('Input Sheet - Education'!F37="Yes",$AL$50,0)</f>
        <v>0</v>
      </c>
      <c r="G37" s="193">
        <f>IF('Input Sheet - Education'!G37="Yes",$AL$50,0)</f>
        <v>0</v>
      </c>
      <c r="H37" s="193">
        <f>IF('Input Sheet - Education'!H37="Yes",$AL$50,0)</f>
        <v>0</v>
      </c>
      <c r="I37" s="193">
        <f>IF('Input Sheet - Education'!I37="Yes",$AN$50,0)</f>
        <v>0</v>
      </c>
      <c r="J37" s="193">
        <f>IF('Input Sheet - Education'!J37="Yes",$AN$50,0)</f>
        <v>0</v>
      </c>
      <c r="K37" s="193">
        <f>IF('Input Sheet - Education'!K37="Yes",$AN$50,0)</f>
        <v>0</v>
      </c>
      <c r="L37" s="193">
        <f>IF('Input Sheet - Education'!L37="Yes",$AN$50,0)</f>
        <v>0</v>
      </c>
      <c r="M37" s="193">
        <f>IF('Input Sheet - Education'!M37="Yes",$AN$50,0)</f>
        <v>0</v>
      </c>
      <c r="N37" s="185"/>
      <c r="O37" s="185"/>
      <c r="P37" s="185"/>
      <c r="Q37" s="185"/>
      <c r="R37" s="185"/>
      <c r="S37" s="193">
        <f>IF('Input Sheet - Education'!S37="Yes",$AN$50,0)</f>
        <v>0</v>
      </c>
      <c r="T37" s="193">
        <f>IF('Input Sheet - Education'!T37="Yes",$AN$50,0)</f>
        <v>0</v>
      </c>
      <c r="U37" s="193">
        <f>IF('Input Sheet - Education'!U37="Yes",$AN$50,0)</f>
        <v>0</v>
      </c>
      <c r="V37" s="271"/>
      <c r="W37" s="188"/>
      <c r="X37" s="188"/>
      <c r="Y37" s="188"/>
      <c r="Z37" s="199"/>
      <c r="AA37" s="199"/>
      <c r="AB37" s="188"/>
      <c r="AC37" s="188"/>
      <c r="AD37" s="188"/>
      <c r="AE37" s="199"/>
      <c r="AF37" s="199"/>
    </row>
    <row r="38" spans="2:45">
      <c r="B38" s="203"/>
      <c r="C38" s="183" t="s">
        <v>29</v>
      </c>
      <c r="D38" s="270"/>
      <c r="E38" s="270"/>
      <c r="F38" s="193">
        <f>IF('Input Sheet - Education'!F38="Yes",$AL$50,0)</f>
        <v>0</v>
      </c>
      <c r="G38" s="193">
        <f>IF('Input Sheet - Education'!G38="Yes",$AL$50,0)</f>
        <v>0</v>
      </c>
      <c r="H38" s="193">
        <f>IF('Input Sheet - Education'!H38="Yes",$AL$50,0)</f>
        <v>0</v>
      </c>
      <c r="I38" s="193">
        <f>IF('Input Sheet - Education'!I38="Yes",$AN$50,0)</f>
        <v>0</v>
      </c>
      <c r="J38" s="193">
        <f>IF('Input Sheet - Education'!J38="Yes",$AN$50,0)</f>
        <v>0</v>
      </c>
      <c r="K38" s="193">
        <f>IF('Input Sheet - Education'!K38="Yes",$AN$50,0)</f>
        <v>0</v>
      </c>
      <c r="L38" s="193">
        <f>IF('Input Sheet - Education'!L38="Yes",$AN$50,0)</f>
        <v>0</v>
      </c>
      <c r="M38" s="193">
        <f>IF('Input Sheet - Education'!M38="Yes",$AN$50,0)</f>
        <v>0</v>
      </c>
      <c r="N38" s="185"/>
      <c r="O38" s="185"/>
      <c r="P38" s="185"/>
      <c r="Q38" s="185"/>
      <c r="R38" s="185"/>
      <c r="S38" s="193">
        <f>IF('Input Sheet - Education'!S38="Yes",$AN$50,0)</f>
        <v>0</v>
      </c>
      <c r="T38" s="193">
        <f>IF('Input Sheet - Education'!T38="Yes",$AN$50,0)</f>
        <v>0</v>
      </c>
      <c r="U38" s="193">
        <f>IF('Input Sheet - Education'!U38="Yes",$AN$50,0)</f>
        <v>0</v>
      </c>
      <c r="V38" s="271"/>
      <c r="W38" s="191"/>
      <c r="X38" s="191"/>
      <c r="Y38" s="191"/>
      <c r="Z38" s="201"/>
      <c r="AA38" s="201"/>
      <c r="AB38" s="191"/>
      <c r="AC38" s="191"/>
      <c r="AD38" s="191"/>
      <c r="AE38" s="201"/>
      <c r="AF38" s="201"/>
    </row>
    <row r="39" spans="2:45" ht="30.6">
      <c r="B39" s="214" t="s">
        <v>73</v>
      </c>
      <c r="C39" s="183" t="s">
        <v>25</v>
      </c>
      <c r="D39" s="270"/>
      <c r="E39" s="270"/>
      <c r="F39" s="270"/>
      <c r="G39" s="270"/>
      <c r="H39" s="270"/>
      <c r="I39" s="270"/>
      <c r="J39" s="270"/>
      <c r="K39" s="270"/>
      <c r="L39" s="270"/>
      <c r="M39" s="270"/>
      <c r="N39" s="185"/>
      <c r="O39" s="185"/>
      <c r="P39" s="185"/>
      <c r="Q39" s="270"/>
      <c r="R39" s="185"/>
      <c r="S39" s="270"/>
      <c r="T39" s="270"/>
      <c r="U39" s="270"/>
      <c r="V39" s="271"/>
      <c r="W39" s="215" t="s">
        <v>102</v>
      </c>
      <c r="X39" s="215" t="s">
        <v>102</v>
      </c>
      <c r="Y39" s="215" t="s">
        <v>102</v>
      </c>
      <c r="Z39" s="215" t="s">
        <v>102</v>
      </c>
      <c r="AA39" s="215" t="s">
        <v>102</v>
      </c>
      <c r="AB39" s="215" t="s">
        <v>102</v>
      </c>
      <c r="AC39" s="215" t="s">
        <v>102</v>
      </c>
      <c r="AD39" s="215" t="s">
        <v>102</v>
      </c>
      <c r="AE39" s="215" t="s">
        <v>102</v>
      </c>
      <c r="AF39" s="215" t="s">
        <v>102</v>
      </c>
      <c r="AM39" s="218"/>
      <c r="AN39" s="218"/>
      <c r="AO39" s="218"/>
      <c r="AP39" s="218"/>
      <c r="AQ39" s="218"/>
      <c r="AR39" s="218"/>
      <c r="AS39" s="218"/>
    </row>
    <row r="40" spans="2:45">
      <c r="B40" s="203" t="s">
        <v>78</v>
      </c>
      <c r="C40" s="183" t="s">
        <v>26</v>
      </c>
      <c r="D40" s="224"/>
      <c r="E40" s="224"/>
      <c r="F40" s="224"/>
      <c r="G40" s="224"/>
      <c r="H40" s="224"/>
      <c r="I40" s="224"/>
      <c r="J40" s="224"/>
      <c r="K40" s="224"/>
      <c r="L40" s="224"/>
      <c r="M40" s="224"/>
      <c r="N40" s="270"/>
      <c r="O40" s="270"/>
      <c r="P40" s="270"/>
      <c r="Q40" s="222"/>
      <c r="R40" s="223"/>
      <c r="S40" s="224"/>
      <c r="T40" s="224"/>
      <c r="U40" s="224"/>
      <c r="V40" s="225"/>
      <c r="W40" s="215" t="s">
        <v>102</v>
      </c>
      <c r="X40" s="215" t="s">
        <v>102</v>
      </c>
      <c r="Y40" s="215" t="s">
        <v>102</v>
      </c>
      <c r="Z40" s="215" t="s">
        <v>102</v>
      </c>
      <c r="AA40" s="215" t="s">
        <v>102</v>
      </c>
      <c r="AB40" s="215" t="s">
        <v>102</v>
      </c>
      <c r="AC40" s="215" t="s">
        <v>102</v>
      </c>
      <c r="AD40" s="215" t="s">
        <v>102</v>
      </c>
      <c r="AE40" s="215" t="s">
        <v>102</v>
      </c>
      <c r="AF40" s="215" t="s">
        <v>102</v>
      </c>
      <c r="AM40" s="218"/>
      <c r="AN40" s="218"/>
      <c r="AO40" s="218"/>
      <c r="AP40" s="218"/>
      <c r="AQ40" s="218"/>
      <c r="AR40" s="218"/>
      <c r="AS40" s="218"/>
    </row>
    <row r="41" spans="2:45">
      <c r="B41" s="203"/>
      <c r="C41" s="183" t="s">
        <v>35</v>
      </c>
      <c r="D41" s="270"/>
      <c r="E41" s="270"/>
      <c r="F41" s="193">
        <f>IF('Input Sheet - Education'!F41="Yes",$AL$52,0)</f>
        <v>0</v>
      </c>
      <c r="G41" s="193">
        <f>IF('Input Sheet - Education'!G41="Yes",$AL$52,0)</f>
        <v>0</v>
      </c>
      <c r="H41" s="193">
        <f>IF('Input Sheet - Education'!H41="Yes",$AL$52,0)</f>
        <v>0</v>
      </c>
      <c r="I41" s="193">
        <f>IF('Input Sheet - Education'!I41="Yes",$AN$52,0)</f>
        <v>0</v>
      </c>
      <c r="J41" s="193">
        <f>IF('Input Sheet - Education'!J41="Yes",$AN$52,0)</f>
        <v>0</v>
      </c>
      <c r="K41" s="193">
        <f>IF('Input Sheet - Education'!K41="Yes",$AN$52,0)</f>
        <v>0</v>
      </c>
      <c r="L41" s="193">
        <f>IF('Input Sheet - Education'!L41="Yes",$AN$52,0)</f>
        <v>0</v>
      </c>
      <c r="M41" s="193">
        <f>IF('Input Sheet - Education'!M41="Yes",$AN$52,0)</f>
        <v>0</v>
      </c>
      <c r="N41" s="185"/>
      <c r="O41" s="185"/>
      <c r="P41" s="185"/>
      <c r="Q41" s="185"/>
      <c r="R41" s="185"/>
      <c r="S41" s="193">
        <f>IF('Input Sheet - Education'!S41="Yes",$AN$52,0)</f>
        <v>0</v>
      </c>
      <c r="T41" s="193">
        <f>IF('Input Sheet - Education'!T41="Yes",$AN$52,0)</f>
        <v>0</v>
      </c>
      <c r="U41" s="193">
        <f>IF('Input Sheet - Education'!U41="Yes",$AN$52,0)</f>
        <v>0</v>
      </c>
      <c r="V41" s="271"/>
      <c r="W41" s="195">
        <f>COUNT(F41:H54)</f>
        <v>42</v>
      </c>
      <c r="X41" s="195">
        <f>SUM(F41:H54)</f>
        <v>0</v>
      </c>
      <c r="Y41" s="196">
        <f>AT19</f>
        <v>11</v>
      </c>
      <c r="Z41" s="197">
        <f>X41/Y41</f>
        <v>0</v>
      </c>
      <c r="AA41" s="197">
        <f>AU19/AI21</f>
        <v>8.2500000000000004E-2</v>
      </c>
      <c r="AB41" s="195">
        <f>COUNT(I41:M54,S41:U54)</f>
        <v>112</v>
      </c>
      <c r="AC41" s="195">
        <f>SUM(I41:M54,S41:U54)</f>
        <v>0</v>
      </c>
      <c r="AD41" s="196">
        <f>AT20</f>
        <v>29</v>
      </c>
      <c r="AE41" s="197">
        <f>AC41/AD41</f>
        <v>0</v>
      </c>
      <c r="AF41" s="197">
        <f>AU20/AI21</f>
        <v>7.2499999999999995E-2</v>
      </c>
      <c r="AM41" s="218"/>
      <c r="AN41" s="218"/>
      <c r="AO41" s="218"/>
      <c r="AP41" s="218"/>
      <c r="AQ41" s="218"/>
      <c r="AR41" s="218"/>
      <c r="AS41" s="218"/>
    </row>
    <row r="42" spans="2:45">
      <c r="B42" s="203"/>
      <c r="C42" s="183" t="s">
        <v>36</v>
      </c>
      <c r="D42" s="270"/>
      <c r="E42" s="270"/>
      <c r="F42" s="193">
        <f>IF('Input Sheet - Education'!F42="Yes",$AL$52,0)</f>
        <v>0</v>
      </c>
      <c r="G42" s="193">
        <f>IF('Input Sheet - Education'!G42="Yes",$AL$52,0)</f>
        <v>0</v>
      </c>
      <c r="H42" s="193">
        <f>IF('Input Sheet - Education'!H42="Yes",$AL$52,0)</f>
        <v>0</v>
      </c>
      <c r="I42" s="193">
        <f>IF('Input Sheet - Education'!I42="Yes",$AN$52,0)</f>
        <v>0</v>
      </c>
      <c r="J42" s="193">
        <f>IF('Input Sheet - Education'!J42="Yes",$AN$52,0)</f>
        <v>0</v>
      </c>
      <c r="K42" s="193">
        <f>IF('Input Sheet - Education'!K42="Yes",$AN$52,0)</f>
        <v>0</v>
      </c>
      <c r="L42" s="193">
        <f>IF('Input Sheet - Education'!L42="Yes",$AN$52,0)</f>
        <v>0</v>
      </c>
      <c r="M42" s="193">
        <f>IF('Input Sheet - Education'!M42="Yes",$AN$52,0)</f>
        <v>0</v>
      </c>
      <c r="N42" s="185"/>
      <c r="O42" s="185"/>
      <c r="P42" s="185"/>
      <c r="Q42" s="185"/>
      <c r="R42" s="185"/>
      <c r="S42" s="193">
        <f>IF('Input Sheet - Education'!S42="Yes",$AN$52,0)</f>
        <v>0</v>
      </c>
      <c r="T42" s="193">
        <f>IF('Input Sheet - Education'!T42="Yes",$AN$52,0)</f>
        <v>0</v>
      </c>
      <c r="U42" s="193">
        <f>IF('Input Sheet - Education'!U42="Yes",$AN$52,0)</f>
        <v>0</v>
      </c>
      <c r="V42" s="271"/>
      <c r="W42" s="188"/>
      <c r="X42" s="188"/>
      <c r="Y42" s="188"/>
      <c r="Z42" s="199"/>
      <c r="AA42" s="199"/>
      <c r="AB42" s="188"/>
      <c r="AC42" s="188"/>
      <c r="AD42" s="188"/>
      <c r="AE42" s="199"/>
      <c r="AF42" s="199"/>
      <c r="AH42" s="226"/>
    </row>
    <row r="43" spans="2:45">
      <c r="B43" s="203"/>
      <c r="C43" s="183" t="s">
        <v>38</v>
      </c>
      <c r="D43" s="270"/>
      <c r="E43" s="270"/>
      <c r="F43" s="193">
        <f>IF('Input Sheet - Education'!F43="Yes",$AL$52,0)</f>
        <v>0</v>
      </c>
      <c r="G43" s="193">
        <f>IF('Input Sheet - Education'!G43="Yes",$AL$52,0)</f>
        <v>0</v>
      </c>
      <c r="H43" s="193">
        <f>IF('Input Sheet - Education'!H43="Yes",$AL$52,0)</f>
        <v>0</v>
      </c>
      <c r="I43" s="193">
        <f>IF('Input Sheet - Education'!I43="Yes",$AN$52,0)</f>
        <v>0</v>
      </c>
      <c r="J43" s="193">
        <f>IF('Input Sheet - Education'!J43="Yes",$AN$52,0)</f>
        <v>0</v>
      </c>
      <c r="K43" s="193">
        <f>IF('Input Sheet - Education'!K43="Yes",$AN$52,0)</f>
        <v>0</v>
      </c>
      <c r="L43" s="193">
        <f>IF('Input Sheet - Education'!L43="Yes",$AN$52,0)</f>
        <v>0</v>
      </c>
      <c r="M43" s="193">
        <f>IF('Input Sheet - Education'!M43="Yes",$AN$52,0)</f>
        <v>0</v>
      </c>
      <c r="N43" s="185"/>
      <c r="O43" s="185"/>
      <c r="P43" s="185"/>
      <c r="Q43" s="185"/>
      <c r="R43" s="185"/>
      <c r="S43" s="193">
        <f>IF('Input Sheet - Education'!S43="Yes",$AN$52,0)</f>
        <v>0</v>
      </c>
      <c r="T43" s="193">
        <f>IF('Input Sheet - Education'!T43="Yes",$AN$52,0)</f>
        <v>0</v>
      </c>
      <c r="U43" s="193">
        <f>IF('Input Sheet - Education'!U43="Yes",$AN$52,0)</f>
        <v>0</v>
      </c>
      <c r="V43" s="271"/>
      <c r="W43" s="188"/>
      <c r="X43" s="188"/>
      <c r="Y43" s="188"/>
      <c r="Z43" s="199"/>
      <c r="AA43" s="199"/>
      <c r="AB43" s="188"/>
      <c r="AC43" s="188"/>
      <c r="AD43" s="188"/>
      <c r="AE43" s="199"/>
      <c r="AF43" s="199"/>
      <c r="AH43" s="226"/>
    </row>
    <row r="44" spans="2:45">
      <c r="B44" s="203"/>
      <c r="C44" s="183" t="s">
        <v>40</v>
      </c>
      <c r="D44" s="270"/>
      <c r="E44" s="270"/>
      <c r="F44" s="193">
        <f>IF('Input Sheet - Education'!F44="Yes",$AL$52,0)</f>
        <v>0</v>
      </c>
      <c r="G44" s="193">
        <f>IF('Input Sheet - Education'!G44="Yes",$AL$52,0)</f>
        <v>0</v>
      </c>
      <c r="H44" s="193">
        <f>IF('Input Sheet - Education'!H44="Yes",$AL$52,0)</f>
        <v>0</v>
      </c>
      <c r="I44" s="193">
        <f>IF('Input Sheet - Education'!I44="Yes",$AN$52,0)</f>
        <v>0</v>
      </c>
      <c r="J44" s="193">
        <f>IF('Input Sheet - Education'!J44="Yes",$AN$52,0)</f>
        <v>0</v>
      </c>
      <c r="K44" s="193">
        <f>IF('Input Sheet - Education'!K44="Yes",$AN$52,0)</f>
        <v>0</v>
      </c>
      <c r="L44" s="193">
        <f>IF('Input Sheet - Education'!L44="Yes",$AN$52,0)</f>
        <v>0</v>
      </c>
      <c r="M44" s="193">
        <f>IF('Input Sheet - Education'!M44="Yes",$AN$52,0)</f>
        <v>0</v>
      </c>
      <c r="N44" s="185"/>
      <c r="O44" s="185"/>
      <c r="P44" s="185"/>
      <c r="Q44" s="185"/>
      <c r="R44" s="185"/>
      <c r="S44" s="193">
        <f>IF('Input Sheet - Education'!S44="Yes",$AN$52,0)</f>
        <v>0</v>
      </c>
      <c r="T44" s="193">
        <f>IF('Input Sheet - Education'!T44="Yes",$AN$52,0)</f>
        <v>0</v>
      </c>
      <c r="U44" s="193">
        <f>IF('Input Sheet - Education'!U44="Yes",$AN$52,0)</f>
        <v>0</v>
      </c>
      <c r="V44" s="271"/>
      <c r="W44" s="188"/>
      <c r="X44" s="188"/>
      <c r="Y44" s="188"/>
      <c r="Z44" s="199"/>
      <c r="AA44" s="199"/>
      <c r="AB44" s="188"/>
      <c r="AC44" s="188"/>
      <c r="AD44" s="188"/>
      <c r="AE44" s="199"/>
      <c r="AF44" s="199"/>
    </row>
    <row r="45" spans="2:45">
      <c r="B45" s="203"/>
      <c r="C45" s="183" t="s">
        <v>39</v>
      </c>
      <c r="D45" s="270"/>
      <c r="E45" s="270"/>
      <c r="F45" s="193">
        <f>IF('Input Sheet - Education'!F45="Yes",$AL$52,0)</f>
        <v>0</v>
      </c>
      <c r="G45" s="193">
        <f>IF('Input Sheet - Education'!G45="Yes",$AL$52,0)</f>
        <v>0</v>
      </c>
      <c r="H45" s="193">
        <f>IF('Input Sheet - Education'!H45="Yes",$AL$52,0)</f>
        <v>0</v>
      </c>
      <c r="I45" s="193">
        <f>IF('Input Sheet - Education'!I45="Yes",$AN$52,0)</f>
        <v>0</v>
      </c>
      <c r="J45" s="193">
        <f>IF('Input Sheet - Education'!J45="Yes",$AN$52,0)</f>
        <v>0</v>
      </c>
      <c r="K45" s="193">
        <f>IF('Input Sheet - Education'!K45="Yes",$AN$52,0)</f>
        <v>0</v>
      </c>
      <c r="L45" s="193">
        <f>IF('Input Sheet - Education'!L45="Yes",$AN$52,0)</f>
        <v>0</v>
      </c>
      <c r="M45" s="193">
        <f>IF('Input Sheet - Education'!M45="Yes",$AN$52,0)</f>
        <v>0</v>
      </c>
      <c r="N45" s="185"/>
      <c r="O45" s="185"/>
      <c r="P45" s="185"/>
      <c r="Q45" s="185"/>
      <c r="R45" s="185"/>
      <c r="S45" s="193">
        <f>IF('Input Sheet - Education'!S45="Yes",$AN$52,0)</f>
        <v>0</v>
      </c>
      <c r="T45" s="193">
        <f>IF('Input Sheet - Education'!T45="Yes",$AN$52,0)</f>
        <v>0</v>
      </c>
      <c r="U45" s="193">
        <f>IF('Input Sheet - Education'!U45="Yes",$AN$52,0)</f>
        <v>0</v>
      </c>
      <c r="V45" s="271"/>
      <c r="W45" s="188"/>
      <c r="X45" s="188"/>
      <c r="Y45" s="188"/>
      <c r="Z45" s="199"/>
      <c r="AA45" s="199"/>
      <c r="AB45" s="188"/>
      <c r="AC45" s="188"/>
      <c r="AD45" s="188"/>
      <c r="AE45" s="199"/>
      <c r="AF45" s="199"/>
    </row>
    <row r="46" spans="2:45">
      <c r="B46" s="203"/>
      <c r="C46" s="183" t="s">
        <v>37</v>
      </c>
      <c r="D46" s="270"/>
      <c r="E46" s="270"/>
      <c r="F46" s="193">
        <f>IF('Input Sheet - Education'!F46="Yes",$AL$52,0)</f>
        <v>0</v>
      </c>
      <c r="G46" s="193">
        <f>IF('Input Sheet - Education'!G46="Yes",$AL$52,0)</f>
        <v>0</v>
      </c>
      <c r="H46" s="193">
        <f>IF('Input Sheet - Education'!H46="Yes",$AL$52,0)</f>
        <v>0</v>
      </c>
      <c r="I46" s="193">
        <f>IF('Input Sheet - Education'!I46="Yes",$AN$52,0)</f>
        <v>0</v>
      </c>
      <c r="J46" s="193">
        <f>IF('Input Sheet - Education'!J46="Yes",$AN$52,0)</f>
        <v>0</v>
      </c>
      <c r="K46" s="193">
        <f>IF('Input Sheet - Education'!K46="Yes",$AN$52,0)</f>
        <v>0</v>
      </c>
      <c r="L46" s="193">
        <f>IF('Input Sheet - Education'!L46="Yes",$AN$52,0)</f>
        <v>0</v>
      </c>
      <c r="M46" s="193">
        <f>IF('Input Sheet - Education'!M46="Yes",$AN$52,0)</f>
        <v>0</v>
      </c>
      <c r="N46" s="185"/>
      <c r="O46" s="185"/>
      <c r="P46" s="185"/>
      <c r="Q46" s="185"/>
      <c r="R46" s="185"/>
      <c r="S46" s="193">
        <f>IF('Input Sheet - Education'!S46="Yes",$AN$52,0)</f>
        <v>0</v>
      </c>
      <c r="T46" s="193">
        <f>IF('Input Sheet - Education'!T46="Yes",$AN$52,0)</f>
        <v>0</v>
      </c>
      <c r="U46" s="193">
        <f>IF('Input Sheet - Education'!U46="Yes",$AN$52,0)</f>
        <v>0</v>
      </c>
      <c r="V46" s="271"/>
      <c r="W46" s="188"/>
      <c r="X46" s="188"/>
      <c r="Y46" s="188"/>
      <c r="Z46" s="199"/>
      <c r="AA46" s="199"/>
      <c r="AB46" s="188"/>
      <c r="AC46" s="188"/>
      <c r="AD46" s="188"/>
      <c r="AE46" s="199"/>
      <c r="AF46" s="199"/>
      <c r="AL46" s="181" t="s">
        <v>97</v>
      </c>
      <c r="AN46" s="181" t="s">
        <v>98</v>
      </c>
    </row>
    <row r="47" spans="2:45">
      <c r="B47" s="203"/>
      <c r="C47" s="183" t="s">
        <v>41</v>
      </c>
      <c r="D47" s="270"/>
      <c r="E47" s="270"/>
      <c r="F47" s="193">
        <f>IF('Input Sheet - Education'!F47="Yes",$AL$52,0)</f>
        <v>0</v>
      </c>
      <c r="G47" s="193">
        <f>IF('Input Sheet - Education'!G47="Yes",$AL$52,0)</f>
        <v>0</v>
      </c>
      <c r="H47" s="193">
        <f>IF('Input Sheet - Education'!H47="Yes",$AL$52,0)</f>
        <v>0</v>
      </c>
      <c r="I47" s="193">
        <f>IF('Input Sheet - Education'!I47="Yes",$AN$52,0)</f>
        <v>0</v>
      </c>
      <c r="J47" s="193">
        <f>IF('Input Sheet - Education'!J47="Yes",$AN$52,0)</f>
        <v>0</v>
      </c>
      <c r="K47" s="193">
        <f>IF('Input Sheet - Education'!K47="Yes",$AN$52,0)</f>
        <v>0</v>
      </c>
      <c r="L47" s="193">
        <f>IF('Input Sheet - Education'!L47="Yes",$AN$52,0)</f>
        <v>0</v>
      </c>
      <c r="M47" s="193">
        <f>IF('Input Sheet - Education'!M47="Yes",$AN$52,0)</f>
        <v>0</v>
      </c>
      <c r="N47" s="185"/>
      <c r="O47" s="185"/>
      <c r="P47" s="185"/>
      <c r="Q47" s="185"/>
      <c r="R47" s="185"/>
      <c r="S47" s="193">
        <f>IF('Input Sheet - Education'!S47="Yes",$AN$52,0)</f>
        <v>0</v>
      </c>
      <c r="T47" s="193">
        <f>IF('Input Sheet - Education'!T47="Yes",$AN$52,0)</f>
        <v>0</v>
      </c>
      <c r="U47" s="193">
        <f>IF('Input Sheet - Education'!U47="Yes",$AN$52,0)</f>
        <v>0</v>
      </c>
      <c r="V47" s="271"/>
      <c r="W47" s="188"/>
      <c r="X47" s="188"/>
      <c r="Y47" s="188"/>
      <c r="Z47" s="199"/>
      <c r="AA47" s="199"/>
      <c r="AB47" s="188"/>
      <c r="AC47" s="188"/>
      <c r="AD47" s="188"/>
      <c r="AE47" s="199"/>
      <c r="AF47" s="199"/>
      <c r="AJ47" s="181" t="s">
        <v>81</v>
      </c>
      <c r="AL47" s="181">
        <f t="shared" ref="AL47" si="1">$Y$23/15</f>
        <v>2.2000000000000002</v>
      </c>
      <c r="AN47" s="181">
        <f>$AD$23/40</f>
        <v>0.05</v>
      </c>
    </row>
    <row r="48" spans="2:45">
      <c r="B48" s="203"/>
      <c r="C48" s="183" t="s">
        <v>42</v>
      </c>
      <c r="D48" s="270"/>
      <c r="E48" s="270"/>
      <c r="F48" s="193">
        <f>IF('Input Sheet - Education'!F48="Yes",$AL$52,0)</f>
        <v>0</v>
      </c>
      <c r="G48" s="193">
        <f>IF('Input Sheet - Education'!G48="Yes",$AL$52,0)</f>
        <v>0</v>
      </c>
      <c r="H48" s="193">
        <f>IF('Input Sheet - Education'!H48="Yes",$AL$52,0)</f>
        <v>0</v>
      </c>
      <c r="I48" s="193">
        <f>IF('Input Sheet - Education'!I48="Yes",$AN$52,0)</f>
        <v>0</v>
      </c>
      <c r="J48" s="193">
        <f>IF('Input Sheet - Education'!J48="Yes",$AN$52,0)</f>
        <v>0</v>
      </c>
      <c r="K48" s="193">
        <f>IF('Input Sheet - Education'!K48="Yes",$AN$52,0)</f>
        <v>0</v>
      </c>
      <c r="L48" s="193">
        <f>IF('Input Sheet - Education'!L48="Yes",$AN$52,0)</f>
        <v>0</v>
      </c>
      <c r="M48" s="193">
        <f>IF('Input Sheet - Education'!M48="Yes",$AN$52,0)</f>
        <v>0</v>
      </c>
      <c r="N48" s="185"/>
      <c r="O48" s="185"/>
      <c r="P48" s="185"/>
      <c r="Q48" s="185"/>
      <c r="R48" s="185"/>
      <c r="S48" s="193">
        <f>IF('Input Sheet - Education'!S48="Yes",$AN$52,0)</f>
        <v>0</v>
      </c>
      <c r="T48" s="193">
        <f>IF('Input Sheet - Education'!T48="Yes",$AN$52,0)</f>
        <v>0</v>
      </c>
      <c r="U48" s="193">
        <f>IF('Input Sheet - Education'!U48="Yes",$AN$52,0)</f>
        <v>0</v>
      </c>
      <c r="V48" s="271"/>
      <c r="W48" s="188"/>
      <c r="X48" s="188"/>
      <c r="Y48" s="188"/>
      <c r="Z48" s="199"/>
      <c r="AA48" s="199"/>
      <c r="AB48" s="188"/>
      <c r="AC48" s="188"/>
      <c r="AD48" s="188"/>
      <c r="AE48" s="199"/>
      <c r="AF48" s="199"/>
      <c r="AJ48" s="181" t="s">
        <v>71</v>
      </c>
      <c r="AL48" s="181">
        <f t="shared" ref="AL48" si="2">$Y$28/18</f>
        <v>1.6666666666666667</v>
      </c>
      <c r="AN48" s="181">
        <f>$AD$28/48</f>
        <v>8.3333333333333329E-2</v>
      </c>
    </row>
    <row r="49" spans="2:40">
      <c r="B49" s="203"/>
      <c r="C49" s="183" t="s">
        <v>43</v>
      </c>
      <c r="D49" s="270"/>
      <c r="E49" s="270"/>
      <c r="F49" s="193">
        <f>IF('Input Sheet - Education'!F49="Yes",$AL$52,0)</f>
        <v>0</v>
      </c>
      <c r="G49" s="193">
        <f>IF('Input Sheet - Education'!G49="Yes",$AL$52,0)</f>
        <v>0</v>
      </c>
      <c r="H49" s="193">
        <f>IF('Input Sheet - Education'!H49="Yes",$AL$52,0)</f>
        <v>0</v>
      </c>
      <c r="I49" s="193">
        <f>IF('Input Sheet - Education'!I49="Yes",$AN$52,0)</f>
        <v>0</v>
      </c>
      <c r="J49" s="193">
        <f>IF('Input Sheet - Education'!J49="Yes",$AN$52,0)</f>
        <v>0</v>
      </c>
      <c r="K49" s="193">
        <f>IF('Input Sheet - Education'!K49="Yes",$AN$52,0)</f>
        <v>0</v>
      </c>
      <c r="L49" s="193">
        <f>IF('Input Sheet - Education'!L49="Yes",$AN$52,0)</f>
        <v>0</v>
      </c>
      <c r="M49" s="193">
        <f>IF('Input Sheet - Education'!M49="Yes",$AN$52,0)</f>
        <v>0</v>
      </c>
      <c r="N49" s="185"/>
      <c r="O49" s="185"/>
      <c r="P49" s="185"/>
      <c r="Q49" s="185"/>
      <c r="R49" s="185"/>
      <c r="S49" s="193">
        <f>IF('Input Sheet - Education'!S49="Yes",$AN$52,0)</f>
        <v>0</v>
      </c>
      <c r="T49" s="193">
        <f>IF('Input Sheet - Education'!T49="Yes",$AN$52,0)</f>
        <v>0</v>
      </c>
      <c r="U49" s="193">
        <f>IF('Input Sheet - Education'!U49="Yes",$AN$52,0)</f>
        <v>0</v>
      </c>
      <c r="V49" s="271"/>
      <c r="W49" s="188"/>
      <c r="X49" s="188"/>
      <c r="Y49" s="188"/>
      <c r="Z49" s="199"/>
      <c r="AA49" s="199"/>
      <c r="AB49" s="188"/>
      <c r="AC49" s="188"/>
      <c r="AD49" s="188"/>
      <c r="AE49" s="199"/>
      <c r="AF49" s="199"/>
      <c r="AJ49" s="181" t="s">
        <v>106</v>
      </c>
      <c r="AL49" s="181">
        <f t="shared" ref="AL49" si="3">$Y$32/6</f>
        <v>2.1666666666666665</v>
      </c>
      <c r="AN49" s="181">
        <f>$AD$32/16</f>
        <v>2.3125</v>
      </c>
    </row>
    <row r="50" spans="2:40">
      <c r="B50" s="203"/>
      <c r="C50" s="227" t="s">
        <v>44</v>
      </c>
      <c r="D50" s="270"/>
      <c r="E50" s="270"/>
      <c r="F50" s="193">
        <f>IF('Input Sheet - Education'!F50="Yes",$AL$52,0)</f>
        <v>0</v>
      </c>
      <c r="G50" s="193">
        <f>IF('Input Sheet - Education'!G50="Yes",$AL$52,0)</f>
        <v>0</v>
      </c>
      <c r="H50" s="193">
        <f>IF('Input Sheet - Education'!H50="Yes",$AL$52,0)</f>
        <v>0</v>
      </c>
      <c r="I50" s="193">
        <f>IF('Input Sheet - Education'!I50="Yes",$AN$52,0)</f>
        <v>0</v>
      </c>
      <c r="J50" s="193">
        <f>IF('Input Sheet - Education'!J50="Yes",$AN$52,0)</f>
        <v>0</v>
      </c>
      <c r="K50" s="193">
        <f>IF('Input Sheet - Education'!K50="Yes",$AN$52,0)</f>
        <v>0</v>
      </c>
      <c r="L50" s="193">
        <f>IF('Input Sheet - Education'!L50="Yes",$AN$52,0)</f>
        <v>0</v>
      </c>
      <c r="M50" s="193">
        <f>IF('Input Sheet - Education'!M50="Yes",$AN$52,0)</f>
        <v>0</v>
      </c>
      <c r="N50" s="185"/>
      <c r="O50" s="185"/>
      <c r="P50" s="185"/>
      <c r="Q50" s="185"/>
      <c r="R50" s="185"/>
      <c r="S50" s="193">
        <f>IF('Input Sheet - Education'!S50="Yes",$AN$52,0)</f>
        <v>0</v>
      </c>
      <c r="T50" s="193">
        <f>IF('Input Sheet - Education'!T50="Yes",$AN$52,0)</f>
        <v>0</v>
      </c>
      <c r="U50" s="193">
        <f>IF('Input Sheet - Education'!U50="Yes",$AN$52,0)</f>
        <v>0</v>
      </c>
      <c r="V50" s="271"/>
      <c r="W50" s="188"/>
      <c r="X50" s="188"/>
      <c r="Y50" s="188"/>
      <c r="Z50" s="199"/>
      <c r="AA50" s="199"/>
      <c r="AB50" s="188"/>
      <c r="AC50" s="188"/>
      <c r="AD50" s="188"/>
      <c r="AE50" s="199"/>
      <c r="AF50" s="199"/>
      <c r="AJ50" s="181" t="s">
        <v>101</v>
      </c>
      <c r="AL50" s="181">
        <f t="shared" ref="AL50" si="4">$Y$36/9</f>
        <v>0.66666666666666663</v>
      </c>
      <c r="AN50" s="181">
        <f>$AD$36/24</f>
        <v>0.58333333333333337</v>
      </c>
    </row>
    <row r="51" spans="2:40">
      <c r="B51" s="203"/>
      <c r="C51" s="183" t="s">
        <v>45</v>
      </c>
      <c r="D51" s="270"/>
      <c r="E51" s="270"/>
      <c r="F51" s="193">
        <f>IF('Input Sheet - Education'!F51="Yes",$AL$52,0)</f>
        <v>0</v>
      </c>
      <c r="G51" s="193">
        <f>IF('Input Sheet - Education'!G51="Yes",$AL$52,0)</f>
        <v>0</v>
      </c>
      <c r="H51" s="193">
        <f>IF('Input Sheet - Education'!H51="Yes",$AL$52,0)</f>
        <v>0</v>
      </c>
      <c r="I51" s="193">
        <f>IF('Input Sheet - Education'!I51="Yes",$AN$52,0)</f>
        <v>0</v>
      </c>
      <c r="J51" s="193">
        <f>IF('Input Sheet - Education'!J51="Yes",$AN$52,0)</f>
        <v>0</v>
      </c>
      <c r="K51" s="193">
        <f>IF('Input Sheet - Education'!K51="Yes",$AN$52,0)</f>
        <v>0</v>
      </c>
      <c r="L51" s="193">
        <f>IF('Input Sheet - Education'!L51="Yes",$AN$52,0)</f>
        <v>0</v>
      </c>
      <c r="M51" s="193">
        <f>IF('Input Sheet - Education'!M51="Yes",$AN$52,0)</f>
        <v>0</v>
      </c>
      <c r="N51" s="185"/>
      <c r="O51" s="185"/>
      <c r="P51" s="185"/>
      <c r="Q51" s="185"/>
      <c r="R51" s="185"/>
      <c r="S51" s="193">
        <f>IF('Input Sheet - Education'!S51="Yes",$AN$52,0)</f>
        <v>0</v>
      </c>
      <c r="T51" s="193">
        <f>IF('Input Sheet - Education'!T51="Yes",$AN$52,0)</f>
        <v>0</v>
      </c>
      <c r="U51" s="193">
        <f>IF('Input Sheet - Education'!U51="Yes",$AN$52,0)</f>
        <v>0</v>
      </c>
      <c r="V51" s="271"/>
      <c r="W51" s="188"/>
      <c r="X51" s="188"/>
      <c r="Y51" s="188"/>
      <c r="Z51" s="199"/>
      <c r="AA51" s="199"/>
      <c r="AB51" s="188"/>
      <c r="AC51" s="188"/>
      <c r="AD51" s="188"/>
      <c r="AE51" s="199"/>
      <c r="AF51" s="199"/>
      <c r="AJ51" s="181" t="s">
        <v>73</v>
      </c>
      <c r="AL51" s="181" t="e">
        <f t="shared" ref="AL51" si="5">$Y$39/3</f>
        <v>#VALUE!</v>
      </c>
      <c r="AN51" s="181" t="e">
        <f>$AD$39/8</f>
        <v>#VALUE!</v>
      </c>
    </row>
    <row r="52" spans="2:40">
      <c r="B52" s="203"/>
      <c r="C52" s="183" t="s">
        <v>46</v>
      </c>
      <c r="D52" s="270"/>
      <c r="E52" s="270"/>
      <c r="F52" s="193">
        <f>IF('Input Sheet - Education'!F52="Yes",$AL$52,0)</f>
        <v>0</v>
      </c>
      <c r="G52" s="193">
        <f>IF('Input Sheet - Education'!G52="Yes",$AL$52,0)</f>
        <v>0</v>
      </c>
      <c r="H52" s="193">
        <f>IF('Input Sheet - Education'!H52="Yes",$AL$52,0)</f>
        <v>0</v>
      </c>
      <c r="I52" s="193">
        <f>IF('Input Sheet - Education'!I52="Yes",$AN$52,0)</f>
        <v>0</v>
      </c>
      <c r="J52" s="193">
        <f>IF('Input Sheet - Education'!J52="Yes",$AN$52,0)</f>
        <v>0</v>
      </c>
      <c r="K52" s="193">
        <f>IF('Input Sheet - Education'!K52="Yes",$AN$52,0)</f>
        <v>0</v>
      </c>
      <c r="L52" s="193">
        <f>IF('Input Sheet - Education'!L52="Yes",$AN$52,0)</f>
        <v>0</v>
      </c>
      <c r="M52" s="193">
        <f>IF('Input Sheet - Education'!M52="Yes",$AN$52,0)</f>
        <v>0</v>
      </c>
      <c r="N52" s="185"/>
      <c r="O52" s="185"/>
      <c r="P52" s="185"/>
      <c r="Q52" s="185"/>
      <c r="R52" s="185"/>
      <c r="S52" s="193">
        <f>IF('Input Sheet - Education'!S52="Yes",$AN$52,0)</f>
        <v>0</v>
      </c>
      <c r="T52" s="193">
        <f>IF('Input Sheet - Education'!T52="Yes",$AN$52,0)</f>
        <v>0</v>
      </c>
      <c r="U52" s="193">
        <f>IF('Input Sheet - Education'!U52="Yes",$AN$52,0)</f>
        <v>0</v>
      </c>
      <c r="V52" s="271"/>
      <c r="W52" s="188"/>
      <c r="X52" s="188"/>
      <c r="Y52" s="188"/>
      <c r="Z52" s="199"/>
      <c r="AA52" s="199"/>
      <c r="AB52" s="188"/>
      <c r="AC52" s="188"/>
      <c r="AD52" s="188"/>
      <c r="AE52" s="199"/>
      <c r="AF52" s="199"/>
      <c r="AJ52" s="181" t="s">
        <v>78</v>
      </c>
      <c r="AL52" s="181">
        <f t="shared" ref="AL52" si="6">$Y$41/42</f>
        <v>0.26190476190476192</v>
      </c>
      <c r="AN52" s="181">
        <f>$AD$41/112</f>
        <v>0.25892857142857145</v>
      </c>
    </row>
    <row r="53" spans="2:40">
      <c r="B53" s="203"/>
      <c r="C53" s="183" t="s">
        <v>47</v>
      </c>
      <c r="D53" s="270"/>
      <c r="E53" s="270"/>
      <c r="F53" s="193">
        <f>IF('Input Sheet - Education'!F53="Yes",$AL$52,0)</f>
        <v>0</v>
      </c>
      <c r="G53" s="193">
        <f>IF('Input Sheet - Education'!G53="Yes",$AL$52,0)</f>
        <v>0</v>
      </c>
      <c r="H53" s="193">
        <f>IF('Input Sheet - Education'!H53="Yes",$AL$52,0)</f>
        <v>0</v>
      </c>
      <c r="I53" s="193">
        <f>IF('Input Sheet - Education'!I53="Yes",$AN$52,0)</f>
        <v>0</v>
      </c>
      <c r="J53" s="193">
        <f>IF('Input Sheet - Education'!J53="Yes",$AN$52,0)</f>
        <v>0</v>
      </c>
      <c r="K53" s="193">
        <f>IF('Input Sheet - Education'!K53="Yes",$AN$52,0)</f>
        <v>0</v>
      </c>
      <c r="L53" s="193">
        <f>IF('Input Sheet - Education'!L53="Yes",$AN$52,0)</f>
        <v>0</v>
      </c>
      <c r="M53" s="193">
        <f>IF('Input Sheet - Education'!M53="Yes",$AN$52,0)</f>
        <v>0</v>
      </c>
      <c r="N53" s="185"/>
      <c r="O53" s="185"/>
      <c r="P53" s="185"/>
      <c r="Q53" s="185"/>
      <c r="R53" s="185"/>
      <c r="S53" s="193">
        <f>IF('Input Sheet - Education'!S53="Yes",$AN$52,0)</f>
        <v>0</v>
      </c>
      <c r="T53" s="193">
        <f>IF('Input Sheet - Education'!T53="Yes",$AN$52,0)</f>
        <v>0</v>
      </c>
      <c r="U53" s="193">
        <f>IF('Input Sheet - Education'!U53="Yes",$AN$52,0)</f>
        <v>0</v>
      </c>
      <c r="V53" s="271"/>
      <c r="W53" s="188"/>
      <c r="X53" s="188"/>
      <c r="Y53" s="188"/>
      <c r="Z53" s="199"/>
      <c r="AA53" s="199"/>
      <c r="AB53" s="188"/>
      <c r="AC53" s="188"/>
      <c r="AD53" s="188"/>
      <c r="AE53" s="199"/>
      <c r="AF53" s="199"/>
      <c r="AJ53" s="181" t="s">
        <v>75</v>
      </c>
      <c r="AL53" s="181">
        <f t="shared" ref="AL53" si="7">$Y$62/24</f>
        <v>0.29166666666666669</v>
      </c>
      <c r="AN53" s="181">
        <f>$AD$62/64</f>
        <v>0.21875</v>
      </c>
    </row>
    <row r="54" spans="2:40">
      <c r="B54" s="203"/>
      <c r="C54" s="183" t="s">
        <v>48</v>
      </c>
      <c r="D54" s="270"/>
      <c r="E54" s="270"/>
      <c r="F54" s="193">
        <f>IF('Input Sheet - Education'!F54="Yes",$AL$52,0)</f>
        <v>0</v>
      </c>
      <c r="G54" s="193">
        <f>IF('Input Sheet - Education'!G54="Yes",$AL$52,0)</f>
        <v>0</v>
      </c>
      <c r="H54" s="193">
        <f>IF('Input Sheet - Education'!H54="Yes",$AL$52,0)</f>
        <v>0</v>
      </c>
      <c r="I54" s="193">
        <f>IF('Input Sheet - Education'!I54="Yes",$AN$52,0)</f>
        <v>0</v>
      </c>
      <c r="J54" s="193">
        <f>IF('Input Sheet - Education'!J54="Yes",$AN$52,0)</f>
        <v>0</v>
      </c>
      <c r="K54" s="193">
        <f>IF('Input Sheet - Education'!K54="Yes",$AN$52,0)</f>
        <v>0</v>
      </c>
      <c r="L54" s="193">
        <f>IF('Input Sheet - Education'!L54="Yes",$AN$52,0)</f>
        <v>0</v>
      </c>
      <c r="M54" s="193">
        <f>IF('Input Sheet - Education'!M54="Yes",$AN$52,0)</f>
        <v>0</v>
      </c>
      <c r="N54" s="185"/>
      <c r="O54" s="185"/>
      <c r="P54" s="185"/>
      <c r="Q54" s="185"/>
      <c r="R54" s="185"/>
      <c r="S54" s="193">
        <f>IF('Input Sheet - Education'!S54="Yes",$AN$52,0)</f>
        <v>0</v>
      </c>
      <c r="T54" s="193">
        <f>IF('Input Sheet - Education'!T54="Yes",$AN$52,0)</f>
        <v>0</v>
      </c>
      <c r="U54" s="193">
        <f>IF('Input Sheet - Education'!U54="Yes",$AN$52,0)</f>
        <v>0</v>
      </c>
      <c r="V54" s="271"/>
      <c r="W54" s="191"/>
      <c r="X54" s="191"/>
      <c r="Y54" s="191"/>
      <c r="Z54" s="201"/>
      <c r="AA54" s="201"/>
      <c r="AB54" s="191"/>
      <c r="AC54" s="191"/>
      <c r="AD54" s="191"/>
      <c r="AE54" s="201"/>
      <c r="AF54" s="201"/>
    </row>
    <row r="55" spans="2:40" ht="34.799999999999997">
      <c r="B55" s="214" t="s">
        <v>74</v>
      </c>
      <c r="C55" s="183" t="s">
        <v>49</v>
      </c>
      <c r="D55" s="270"/>
      <c r="E55" s="270"/>
      <c r="F55" s="270"/>
      <c r="G55" s="270"/>
      <c r="H55" s="270"/>
      <c r="I55" s="270"/>
      <c r="J55" s="270"/>
      <c r="K55" s="270"/>
      <c r="L55" s="270"/>
      <c r="M55" s="270"/>
      <c r="N55" s="185"/>
      <c r="O55" s="185"/>
      <c r="P55" s="185"/>
      <c r="Q55" s="185"/>
      <c r="R55" s="185"/>
      <c r="S55" s="270"/>
      <c r="T55" s="270"/>
      <c r="U55" s="270"/>
      <c r="V55" s="271"/>
      <c r="W55" s="215" t="s">
        <v>102</v>
      </c>
      <c r="X55" s="215" t="s">
        <v>102</v>
      </c>
      <c r="Y55" s="215" t="s">
        <v>102</v>
      </c>
      <c r="Z55" s="215" t="s">
        <v>102</v>
      </c>
      <c r="AA55" s="215" t="s">
        <v>102</v>
      </c>
      <c r="AB55" s="215" t="s">
        <v>102</v>
      </c>
      <c r="AC55" s="215" t="s">
        <v>102</v>
      </c>
      <c r="AD55" s="215" t="s">
        <v>102</v>
      </c>
      <c r="AE55" s="215" t="s">
        <v>102</v>
      </c>
      <c r="AF55" s="215" t="s">
        <v>102</v>
      </c>
    </row>
    <row r="56" spans="2:40">
      <c r="B56" s="203" t="s">
        <v>76</v>
      </c>
      <c r="C56" s="183" t="s">
        <v>50</v>
      </c>
      <c r="D56" s="270"/>
      <c r="E56" s="270"/>
      <c r="F56" s="270"/>
      <c r="G56" s="270"/>
      <c r="H56" s="270"/>
      <c r="I56" s="270"/>
      <c r="J56" s="270"/>
      <c r="K56" s="270"/>
      <c r="L56" s="270"/>
      <c r="M56" s="270"/>
      <c r="N56" s="185"/>
      <c r="O56" s="185"/>
      <c r="P56" s="185"/>
      <c r="Q56" s="185"/>
      <c r="R56" s="185"/>
      <c r="S56" s="270"/>
      <c r="T56" s="270"/>
      <c r="U56" s="270"/>
      <c r="V56" s="271"/>
      <c r="W56" s="195" t="s">
        <v>102</v>
      </c>
      <c r="X56" s="195" t="s">
        <v>102</v>
      </c>
      <c r="Y56" s="195" t="s">
        <v>102</v>
      </c>
      <c r="Z56" s="195" t="s">
        <v>102</v>
      </c>
      <c r="AA56" s="195" t="s">
        <v>102</v>
      </c>
      <c r="AB56" s="195" t="s">
        <v>102</v>
      </c>
      <c r="AC56" s="195" t="s">
        <v>102</v>
      </c>
      <c r="AD56" s="195" t="s">
        <v>102</v>
      </c>
      <c r="AE56" s="195" t="s">
        <v>102</v>
      </c>
      <c r="AF56" s="195" t="s">
        <v>102</v>
      </c>
    </row>
    <row r="57" spans="2:40">
      <c r="B57" s="203"/>
      <c r="C57" s="183" t="s">
        <v>51</v>
      </c>
      <c r="D57" s="270"/>
      <c r="E57" s="270"/>
      <c r="F57" s="270"/>
      <c r="G57" s="270"/>
      <c r="H57" s="270"/>
      <c r="I57" s="270"/>
      <c r="J57" s="270"/>
      <c r="K57" s="270"/>
      <c r="L57" s="270"/>
      <c r="M57" s="270"/>
      <c r="N57" s="185"/>
      <c r="O57" s="185"/>
      <c r="P57" s="185"/>
      <c r="Q57" s="185"/>
      <c r="R57" s="185"/>
      <c r="S57" s="270"/>
      <c r="T57" s="270"/>
      <c r="U57" s="270"/>
      <c r="V57" s="271"/>
      <c r="W57" s="188"/>
      <c r="X57" s="188"/>
      <c r="Y57" s="188"/>
      <c r="Z57" s="188"/>
      <c r="AA57" s="188"/>
      <c r="AB57" s="188"/>
      <c r="AC57" s="188"/>
      <c r="AD57" s="188"/>
      <c r="AE57" s="188"/>
      <c r="AF57" s="188"/>
    </row>
    <row r="58" spans="2:40">
      <c r="B58" s="203"/>
      <c r="C58" s="183" t="s">
        <v>52</v>
      </c>
      <c r="D58" s="270"/>
      <c r="E58" s="270"/>
      <c r="F58" s="270"/>
      <c r="G58" s="270"/>
      <c r="H58" s="270"/>
      <c r="I58" s="270"/>
      <c r="J58" s="270"/>
      <c r="K58" s="270"/>
      <c r="L58" s="270"/>
      <c r="M58" s="270"/>
      <c r="N58" s="185"/>
      <c r="O58" s="185"/>
      <c r="P58" s="185"/>
      <c r="Q58" s="185"/>
      <c r="R58" s="185"/>
      <c r="S58" s="270"/>
      <c r="T58" s="270"/>
      <c r="U58" s="270"/>
      <c r="V58" s="271"/>
      <c r="W58" s="188"/>
      <c r="X58" s="188"/>
      <c r="Y58" s="188"/>
      <c r="Z58" s="188"/>
      <c r="AA58" s="188"/>
      <c r="AB58" s="188"/>
      <c r="AC58" s="188"/>
      <c r="AD58" s="188"/>
      <c r="AE58" s="188"/>
      <c r="AF58" s="188"/>
    </row>
    <row r="59" spans="2:40">
      <c r="B59" s="203"/>
      <c r="C59" s="183" t="s">
        <v>53</v>
      </c>
      <c r="D59" s="270"/>
      <c r="E59" s="270"/>
      <c r="F59" s="270"/>
      <c r="G59" s="270"/>
      <c r="H59" s="270"/>
      <c r="I59" s="270"/>
      <c r="J59" s="270"/>
      <c r="K59" s="270"/>
      <c r="L59" s="270"/>
      <c r="M59" s="270"/>
      <c r="N59" s="185"/>
      <c r="O59" s="185"/>
      <c r="P59" s="185"/>
      <c r="Q59" s="185"/>
      <c r="R59" s="185"/>
      <c r="S59" s="270"/>
      <c r="T59" s="270"/>
      <c r="U59" s="270"/>
      <c r="V59" s="271"/>
      <c r="W59" s="188"/>
      <c r="X59" s="188"/>
      <c r="Y59" s="188"/>
      <c r="Z59" s="188"/>
      <c r="AA59" s="188"/>
      <c r="AB59" s="188"/>
      <c r="AC59" s="188"/>
      <c r="AD59" s="188"/>
      <c r="AE59" s="188"/>
      <c r="AF59" s="188"/>
    </row>
    <row r="60" spans="2:40">
      <c r="B60" s="203"/>
      <c r="C60" s="183" t="s">
        <v>54</v>
      </c>
      <c r="D60" s="270"/>
      <c r="E60" s="270"/>
      <c r="F60" s="270"/>
      <c r="G60" s="270"/>
      <c r="H60" s="270"/>
      <c r="I60" s="270"/>
      <c r="J60" s="270"/>
      <c r="K60" s="270"/>
      <c r="L60" s="270"/>
      <c r="M60" s="270"/>
      <c r="N60" s="185"/>
      <c r="O60" s="185"/>
      <c r="P60" s="185"/>
      <c r="Q60" s="185"/>
      <c r="R60" s="185"/>
      <c r="S60" s="270"/>
      <c r="T60" s="270"/>
      <c r="U60" s="270"/>
      <c r="V60" s="271"/>
      <c r="W60" s="188"/>
      <c r="X60" s="188"/>
      <c r="Y60" s="188"/>
      <c r="Z60" s="188"/>
      <c r="AA60" s="188"/>
      <c r="AB60" s="188"/>
      <c r="AC60" s="188"/>
      <c r="AD60" s="188"/>
      <c r="AE60" s="188"/>
      <c r="AF60" s="188"/>
    </row>
    <row r="61" spans="2:40">
      <c r="B61" s="203"/>
      <c r="C61" s="183" t="s">
        <v>55</v>
      </c>
      <c r="D61" s="270"/>
      <c r="E61" s="270"/>
      <c r="F61" s="270"/>
      <c r="G61" s="270"/>
      <c r="H61" s="270"/>
      <c r="I61" s="270"/>
      <c r="J61" s="270"/>
      <c r="K61" s="270"/>
      <c r="L61" s="270"/>
      <c r="M61" s="270"/>
      <c r="N61" s="185"/>
      <c r="O61" s="185"/>
      <c r="P61" s="185"/>
      <c r="Q61" s="185"/>
      <c r="R61" s="185"/>
      <c r="S61" s="270"/>
      <c r="T61" s="270"/>
      <c r="U61" s="270"/>
      <c r="V61" s="271"/>
      <c r="W61" s="191"/>
      <c r="X61" s="191"/>
      <c r="Y61" s="191"/>
      <c r="Z61" s="191"/>
      <c r="AA61" s="191"/>
      <c r="AB61" s="191"/>
      <c r="AC61" s="191"/>
      <c r="AD61" s="191"/>
      <c r="AE61" s="191"/>
      <c r="AF61" s="191"/>
    </row>
    <row r="62" spans="2:40">
      <c r="B62" s="203" t="s">
        <v>75</v>
      </c>
      <c r="C62" s="183" t="s">
        <v>65</v>
      </c>
      <c r="D62" s="270"/>
      <c r="E62" s="270"/>
      <c r="F62" s="193">
        <f>IF('Input Sheet - Education'!F62="Yes",$AL$53,0)</f>
        <v>0</v>
      </c>
      <c r="G62" s="193">
        <f>IF('Input Sheet - Education'!G62="Yes",$AL$53,0)</f>
        <v>0</v>
      </c>
      <c r="H62" s="193">
        <f>IF('Input Sheet - Education'!H62="Yes",$AL$53,0)</f>
        <v>0</v>
      </c>
      <c r="I62" s="193">
        <f>IF('Input Sheet - Education'!I62="Yes",$AN$53,0)</f>
        <v>0</v>
      </c>
      <c r="J62" s="193">
        <f>IF('Input Sheet - Education'!J62="Yes",$AN$53,0)</f>
        <v>0</v>
      </c>
      <c r="K62" s="193">
        <f>IF('Input Sheet - Education'!K62="Yes",$AN$53,0)</f>
        <v>0</v>
      </c>
      <c r="L62" s="193">
        <f>IF('Input Sheet - Education'!L62="Yes",$AN$53,0)</f>
        <v>0</v>
      </c>
      <c r="M62" s="193">
        <f>IF('Input Sheet - Education'!M62="Yes",$AN$53,0)</f>
        <v>0</v>
      </c>
      <c r="N62" s="185"/>
      <c r="O62" s="185"/>
      <c r="P62" s="185"/>
      <c r="Q62" s="185"/>
      <c r="R62" s="185"/>
      <c r="S62" s="193">
        <f>IF('Input Sheet - Education'!S62="Yes",$AN$53,0)</f>
        <v>0</v>
      </c>
      <c r="T62" s="193">
        <f>IF('Input Sheet - Education'!T62="Yes",$AN$53,0)</f>
        <v>0</v>
      </c>
      <c r="U62" s="193">
        <f>IF('Input Sheet - Education'!U62="Yes",$AN$53,0)</f>
        <v>0</v>
      </c>
      <c r="V62" s="271"/>
      <c r="W62" s="195">
        <f>COUNT(F62:H69)</f>
        <v>24</v>
      </c>
      <c r="X62" s="195">
        <f>SUM(F62:H69)</f>
        <v>0</v>
      </c>
      <c r="Y62" s="196">
        <f>AV19</f>
        <v>7</v>
      </c>
      <c r="Z62" s="197">
        <f>X62/Y62</f>
        <v>0</v>
      </c>
      <c r="AA62" s="197">
        <f>AW19/AI21</f>
        <v>5.2499999999999998E-2</v>
      </c>
      <c r="AB62" s="195">
        <f>COUNT(I62:M69,S62:U69)</f>
        <v>64</v>
      </c>
      <c r="AC62" s="195">
        <f>SUM(I62:M69,S62:U69)</f>
        <v>0</v>
      </c>
      <c r="AD62" s="196">
        <f>AV20</f>
        <v>14</v>
      </c>
      <c r="AE62" s="197">
        <f>AC62/AD62</f>
        <v>0</v>
      </c>
      <c r="AF62" s="197">
        <f>AW20/AI21</f>
        <v>3.5000000000000003E-2</v>
      </c>
    </row>
    <row r="63" spans="2:40">
      <c r="B63" s="203"/>
      <c r="C63" s="183" t="s">
        <v>66</v>
      </c>
      <c r="D63" s="270"/>
      <c r="E63" s="270"/>
      <c r="F63" s="193">
        <f>IF('Input Sheet - Education'!F63="Yes",$AL$53,0)</f>
        <v>0</v>
      </c>
      <c r="G63" s="193">
        <f>IF('Input Sheet - Education'!G63="Yes",$AL$53,0)</f>
        <v>0</v>
      </c>
      <c r="H63" s="193">
        <f>IF('Input Sheet - Education'!H63="Yes",$AL$53,0)</f>
        <v>0</v>
      </c>
      <c r="I63" s="193">
        <f>IF('Input Sheet - Education'!I63="Yes",$AN$53,0)</f>
        <v>0</v>
      </c>
      <c r="J63" s="193">
        <f>IF('Input Sheet - Education'!J63="Yes",$AN$53,0)</f>
        <v>0</v>
      </c>
      <c r="K63" s="193">
        <f>IF('Input Sheet - Education'!K63="Yes",$AN$53,0)</f>
        <v>0</v>
      </c>
      <c r="L63" s="193">
        <f>IF('Input Sheet - Education'!L63="Yes",$AN$53,0)</f>
        <v>0</v>
      </c>
      <c r="M63" s="193">
        <f>IF('Input Sheet - Education'!M63="Yes",$AN$53,0)</f>
        <v>0</v>
      </c>
      <c r="N63" s="185"/>
      <c r="O63" s="185"/>
      <c r="P63" s="185"/>
      <c r="Q63" s="185"/>
      <c r="R63" s="185"/>
      <c r="S63" s="193">
        <f>IF('Input Sheet - Education'!S63="Yes",$AN$53,0)</f>
        <v>0</v>
      </c>
      <c r="T63" s="193">
        <f>IF('Input Sheet - Education'!T63="Yes",$AN$53,0)</f>
        <v>0</v>
      </c>
      <c r="U63" s="193">
        <f>IF('Input Sheet - Education'!U63="Yes",$AN$53,0)</f>
        <v>0</v>
      </c>
      <c r="V63" s="271"/>
      <c r="W63" s="188"/>
      <c r="X63" s="188"/>
      <c r="Y63" s="188"/>
      <c r="Z63" s="199"/>
      <c r="AA63" s="199"/>
      <c r="AB63" s="188"/>
      <c r="AC63" s="188"/>
      <c r="AD63" s="188"/>
      <c r="AE63" s="199"/>
      <c r="AF63" s="199"/>
    </row>
    <row r="64" spans="2:40">
      <c r="B64" s="203"/>
      <c r="C64" s="183" t="s">
        <v>79</v>
      </c>
      <c r="D64" s="270"/>
      <c r="E64" s="270"/>
      <c r="F64" s="193">
        <f>IF('Input Sheet - Education'!F64="Yes",$AL$53,0)</f>
        <v>0</v>
      </c>
      <c r="G64" s="193">
        <f>IF('Input Sheet - Education'!G64="Yes",$AL$53,0)</f>
        <v>0</v>
      </c>
      <c r="H64" s="193">
        <f>IF('Input Sheet - Education'!H64="Yes",$AL$53,0)</f>
        <v>0</v>
      </c>
      <c r="I64" s="193">
        <f>IF('Input Sheet - Education'!I64="Yes",$AN$53,0)</f>
        <v>0</v>
      </c>
      <c r="J64" s="193">
        <f>IF('Input Sheet - Education'!J64="Yes",$AN$53,0)</f>
        <v>0</v>
      </c>
      <c r="K64" s="193">
        <f>IF('Input Sheet - Education'!K64="Yes",$AN$53,0)</f>
        <v>0</v>
      </c>
      <c r="L64" s="193">
        <f>IF('Input Sheet - Education'!L64="Yes",$AN$53,0)</f>
        <v>0</v>
      </c>
      <c r="M64" s="193">
        <f>IF('Input Sheet - Education'!M64="Yes",$AN$53,0)</f>
        <v>0</v>
      </c>
      <c r="N64" s="185"/>
      <c r="O64" s="185"/>
      <c r="P64" s="185"/>
      <c r="Q64" s="185"/>
      <c r="R64" s="185"/>
      <c r="S64" s="193">
        <f>IF('Input Sheet - Education'!S64="Yes",$AN$53,0)</f>
        <v>0</v>
      </c>
      <c r="T64" s="193">
        <f>IF('Input Sheet - Education'!T64="Yes",$AN$53,0)</f>
        <v>0</v>
      </c>
      <c r="U64" s="193">
        <f>IF('Input Sheet - Education'!U64="Yes",$AN$53,0)</f>
        <v>0</v>
      </c>
      <c r="V64" s="271"/>
      <c r="W64" s="188"/>
      <c r="X64" s="188"/>
      <c r="Y64" s="188"/>
      <c r="Z64" s="199"/>
      <c r="AA64" s="199"/>
      <c r="AB64" s="188"/>
      <c r="AC64" s="188"/>
      <c r="AD64" s="188"/>
      <c r="AE64" s="199"/>
      <c r="AF64" s="199"/>
    </row>
    <row r="65" spans="2:32">
      <c r="B65" s="203"/>
      <c r="C65" s="183" t="s">
        <v>80</v>
      </c>
      <c r="D65" s="270"/>
      <c r="E65" s="270"/>
      <c r="F65" s="193">
        <f>IF('Input Sheet - Education'!F65="Yes",$AL$53,0)</f>
        <v>0</v>
      </c>
      <c r="G65" s="193">
        <f>IF('Input Sheet - Education'!G65="Yes",$AL$53,0)</f>
        <v>0</v>
      </c>
      <c r="H65" s="193">
        <f>IF('Input Sheet - Education'!H65="Yes",$AL$53,0)</f>
        <v>0</v>
      </c>
      <c r="I65" s="193">
        <f>IF('Input Sheet - Education'!I65="Yes",$AN$53,0)</f>
        <v>0</v>
      </c>
      <c r="J65" s="193">
        <f>IF('Input Sheet - Education'!J65="Yes",$AN$53,0)</f>
        <v>0</v>
      </c>
      <c r="K65" s="193">
        <f>IF('Input Sheet - Education'!K65="Yes",$AN$53,0)</f>
        <v>0</v>
      </c>
      <c r="L65" s="193">
        <f>IF('Input Sheet - Education'!L65="Yes",$AN$53,0)</f>
        <v>0</v>
      </c>
      <c r="M65" s="193">
        <f>IF('Input Sheet - Education'!M65="Yes",$AN$53,0)</f>
        <v>0</v>
      </c>
      <c r="N65" s="185"/>
      <c r="O65" s="185"/>
      <c r="P65" s="185"/>
      <c r="Q65" s="185"/>
      <c r="R65" s="185"/>
      <c r="S65" s="193">
        <f>IF('Input Sheet - Education'!S65="Yes",$AN$53,0)</f>
        <v>0</v>
      </c>
      <c r="T65" s="193">
        <f>IF('Input Sheet - Education'!T65="Yes",$AN$53,0)</f>
        <v>0</v>
      </c>
      <c r="U65" s="193">
        <f>IF('Input Sheet - Education'!U65="Yes",$AN$53,0)</f>
        <v>0</v>
      </c>
      <c r="V65" s="271"/>
      <c r="W65" s="188"/>
      <c r="X65" s="188"/>
      <c r="Y65" s="188"/>
      <c r="Z65" s="199"/>
      <c r="AA65" s="199"/>
      <c r="AB65" s="188"/>
      <c r="AC65" s="188"/>
      <c r="AD65" s="188"/>
      <c r="AE65" s="199"/>
      <c r="AF65" s="199"/>
    </row>
    <row r="66" spans="2:32">
      <c r="B66" s="203"/>
      <c r="C66" s="183" t="s">
        <v>67</v>
      </c>
      <c r="D66" s="270"/>
      <c r="E66" s="270"/>
      <c r="F66" s="193">
        <f>IF('Input Sheet - Education'!F66="Yes",$AL$53,0)</f>
        <v>0</v>
      </c>
      <c r="G66" s="193">
        <f>IF('Input Sheet - Education'!G66="Yes",$AL$53,0)</f>
        <v>0</v>
      </c>
      <c r="H66" s="193">
        <f>IF('Input Sheet - Education'!H66="Yes",$AL$53,0)</f>
        <v>0</v>
      </c>
      <c r="I66" s="193">
        <f>IF('Input Sheet - Education'!I66="Yes",$AN$53,0)</f>
        <v>0</v>
      </c>
      <c r="J66" s="193">
        <f>IF('Input Sheet - Education'!J66="Yes",$AN$53,0)</f>
        <v>0</v>
      </c>
      <c r="K66" s="193">
        <f>IF('Input Sheet - Education'!K66="Yes",$AN$53,0)</f>
        <v>0</v>
      </c>
      <c r="L66" s="193">
        <f>IF('Input Sheet - Education'!L66="Yes",$AN$53,0)</f>
        <v>0</v>
      </c>
      <c r="M66" s="193">
        <f>IF('Input Sheet - Education'!M66="Yes",$AN$53,0)</f>
        <v>0</v>
      </c>
      <c r="N66" s="185"/>
      <c r="O66" s="185"/>
      <c r="P66" s="185"/>
      <c r="Q66" s="185"/>
      <c r="R66" s="185"/>
      <c r="S66" s="193">
        <f>IF('Input Sheet - Education'!S66="Yes",$AN$53,0)</f>
        <v>0</v>
      </c>
      <c r="T66" s="193">
        <f>IF('Input Sheet - Education'!T66="Yes",$AN$53,0)</f>
        <v>0</v>
      </c>
      <c r="U66" s="193">
        <f>IF('Input Sheet - Education'!U66="Yes",$AN$53,0)</f>
        <v>0</v>
      </c>
      <c r="V66" s="271"/>
      <c r="W66" s="188"/>
      <c r="X66" s="188"/>
      <c r="Y66" s="188"/>
      <c r="Z66" s="199"/>
      <c r="AA66" s="199"/>
      <c r="AB66" s="188"/>
      <c r="AC66" s="188"/>
      <c r="AD66" s="188"/>
      <c r="AE66" s="199"/>
      <c r="AF66" s="199"/>
    </row>
    <row r="67" spans="2:32">
      <c r="B67" s="203"/>
      <c r="C67" s="183" t="s">
        <v>68</v>
      </c>
      <c r="D67" s="270"/>
      <c r="E67" s="270"/>
      <c r="F67" s="193">
        <f>IF('Input Sheet - Education'!F67="Yes",$AL$53,0)</f>
        <v>0</v>
      </c>
      <c r="G67" s="193">
        <f>IF('Input Sheet - Education'!G67="Yes",$AL$53,0)</f>
        <v>0</v>
      </c>
      <c r="H67" s="193">
        <f>IF('Input Sheet - Education'!H67="Yes",$AL$53,0)</f>
        <v>0</v>
      </c>
      <c r="I67" s="193">
        <f>IF('Input Sheet - Education'!I67="Yes",$AN$53,0)</f>
        <v>0</v>
      </c>
      <c r="J67" s="193">
        <f>IF('Input Sheet - Education'!J67="Yes",$AN$53,0)</f>
        <v>0</v>
      </c>
      <c r="K67" s="193">
        <f>IF('Input Sheet - Education'!K67="Yes",$AN$53,0)</f>
        <v>0</v>
      </c>
      <c r="L67" s="193">
        <f>IF('Input Sheet - Education'!L67="Yes",$AN$53,0)</f>
        <v>0</v>
      </c>
      <c r="M67" s="193">
        <f>IF('Input Sheet - Education'!M67="Yes",$AN$53,0)</f>
        <v>0</v>
      </c>
      <c r="N67" s="185"/>
      <c r="O67" s="185"/>
      <c r="P67" s="185"/>
      <c r="Q67" s="185"/>
      <c r="R67" s="185"/>
      <c r="S67" s="193">
        <f>IF('Input Sheet - Education'!S67="Yes",$AN$53,0)</f>
        <v>0</v>
      </c>
      <c r="T67" s="193">
        <f>IF('Input Sheet - Education'!T67="Yes",$AN$53,0)</f>
        <v>0</v>
      </c>
      <c r="U67" s="193">
        <f>IF('Input Sheet - Education'!U67="Yes",$AN$53,0)</f>
        <v>0</v>
      </c>
      <c r="V67" s="271"/>
      <c r="W67" s="188"/>
      <c r="X67" s="188"/>
      <c r="Y67" s="188"/>
      <c r="Z67" s="199"/>
      <c r="AA67" s="199"/>
      <c r="AB67" s="188"/>
      <c r="AC67" s="188"/>
      <c r="AD67" s="188"/>
      <c r="AE67" s="199"/>
      <c r="AF67" s="199"/>
    </row>
    <row r="68" spans="2:32">
      <c r="B68" s="203"/>
      <c r="C68" s="183" t="s">
        <v>69</v>
      </c>
      <c r="D68" s="270"/>
      <c r="E68" s="270"/>
      <c r="F68" s="193">
        <f>IF('Input Sheet - Education'!F68="Yes",$AL$53,0)</f>
        <v>0</v>
      </c>
      <c r="G68" s="193">
        <f>IF('Input Sheet - Education'!G68="Yes",$AL$53,0)</f>
        <v>0</v>
      </c>
      <c r="H68" s="193">
        <f>IF('Input Sheet - Education'!H68="Yes",$AL$53,0)</f>
        <v>0</v>
      </c>
      <c r="I68" s="193">
        <f>IF('Input Sheet - Education'!I68="Yes",$AN$53,0)</f>
        <v>0</v>
      </c>
      <c r="J68" s="193">
        <f>IF('Input Sheet - Education'!J68="Yes",$AN$53,0)</f>
        <v>0</v>
      </c>
      <c r="K68" s="193">
        <f>IF('Input Sheet - Education'!K68="Yes",$AN$53,0)</f>
        <v>0</v>
      </c>
      <c r="L68" s="193">
        <f>IF('Input Sheet - Education'!L68="Yes",$AN$53,0)</f>
        <v>0</v>
      </c>
      <c r="M68" s="193">
        <f>IF('Input Sheet - Education'!M68="Yes",$AN$53,0)</f>
        <v>0</v>
      </c>
      <c r="N68" s="185"/>
      <c r="O68" s="185"/>
      <c r="P68" s="185"/>
      <c r="Q68" s="185"/>
      <c r="R68" s="185"/>
      <c r="S68" s="193">
        <f>IF('Input Sheet - Education'!S68="Yes",$AN$53,0)</f>
        <v>0</v>
      </c>
      <c r="T68" s="193">
        <f>IF('Input Sheet - Education'!T68="Yes",$AN$53,0)</f>
        <v>0</v>
      </c>
      <c r="U68" s="193">
        <f>IF('Input Sheet - Education'!U68="Yes",$AN$53,0)</f>
        <v>0</v>
      </c>
      <c r="V68" s="271"/>
      <c r="W68" s="188"/>
      <c r="X68" s="188"/>
      <c r="Y68" s="188"/>
      <c r="Z68" s="199"/>
      <c r="AA68" s="199"/>
      <c r="AB68" s="188"/>
      <c r="AC68" s="188"/>
      <c r="AD68" s="188"/>
      <c r="AE68" s="199"/>
      <c r="AF68" s="199"/>
    </row>
    <row r="69" spans="2:32">
      <c r="B69" s="203"/>
      <c r="C69" s="183" t="s">
        <v>70</v>
      </c>
      <c r="D69" s="270"/>
      <c r="E69" s="270"/>
      <c r="F69" s="193">
        <f>IF('Input Sheet - Education'!F69="Yes",$AL$53,0)</f>
        <v>0</v>
      </c>
      <c r="G69" s="193">
        <f>IF('Input Sheet - Education'!G69="Yes",$AL$53,0)</f>
        <v>0</v>
      </c>
      <c r="H69" s="193">
        <f>IF('Input Sheet - Education'!H69="Yes",$AL$53,0)</f>
        <v>0</v>
      </c>
      <c r="I69" s="193">
        <f>IF('Input Sheet - Education'!I69="Yes",$AN$53,0)</f>
        <v>0</v>
      </c>
      <c r="J69" s="193">
        <f>IF('Input Sheet - Education'!J69="Yes",$AN$53,0)</f>
        <v>0</v>
      </c>
      <c r="K69" s="193">
        <f>IF('Input Sheet - Education'!K69="Yes",$AN$53,0)</f>
        <v>0</v>
      </c>
      <c r="L69" s="193">
        <f>IF('Input Sheet - Education'!L69="Yes",$AN$53,0)</f>
        <v>0</v>
      </c>
      <c r="M69" s="193">
        <f>IF('Input Sheet - Education'!M69="Yes",$AN$53,0)</f>
        <v>0</v>
      </c>
      <c r="N69" s="185"/>
      <c r="O69" s="185"/>
      <c r="P69" s="185"/>
      <c r="Q69" s="185"/>
      <c r="R69" s="185"/>
      <c r="S69" s="193">
        <f>IF('Input Sheet - Education'!S69="Yes",$AN$53,0)</f>
        <v>0</v>
      </c>
      <c r="T69" s="193">
        <f>IF('Input Sheet - Education'!T69="Yes",$AN$53,0)</f>
        <v>0</v>
      </c>
      <c r="U69" s="193">
        <f>IF('Input Sheet - Education'!U69="Yes",$AN$53,0)</f>
        <v>0</v>
      </c>
      <c r="V69" s="271"/>
      <c r="W69" s="191"/>
      <c r="X69" s="191"/>
      <c r="Y69" s="191"/>
      <c r="Z69" s="201"/>
      <c r="AA69" s="201"/>
      <c r="AB69" s="191"/>
      <c r="AC69" s="191"/>
      <c r="AD69" s="191"/>
      <c r="AE69" s="201"/>
      <c r="AF69" s="201"/>
    </row>
    <row r="70" spans="2:32" ht="30" thickBot="1">
      <c r="B70" s="228" t="s">
        <v>77</v>
      </c>
      <c r="C70" s="229" t="s">
        <v>27</v>
      </c>
      <c r="D70" s="230"/>
      <c r="E70" s="230"/>
      <c r="F70" s="230"/>
      <c r="G70" s="230"/>
      <c r="H70" s="230"/>
      <c r="I70" s="230"/>
      <c r="J70" s="230"/>
      <c r="K70" s="230"/>
      <c r="L70" s="230"/>
      <c r="M70" s="230"/>
      <c r="N70" s="230"/>
      <c r="O70" s="230"/>
      <c r="P70" s="230"/>
      <c r="Q70" s="272"/>
      <c r="R70" s="230"/>
      <c r="S70" s="230"/>
      <c r="T70" s="230"/>
      <c r="U70" s="230"/>
      <c r="V70" s="232"/>
      <c r="W70" s="233" t="s">
        <v>102</v>
      </c>
      <c r="X70" s="233" t="s">
        <v>102</v>
      </c>
      <c r="Y70" s="233" t="s">
        <v>102</v>
      </c>
      <c r="Z70" s="233" t="s">
        <v>102</v>
      </c>
      <c r="AA70" s="233" t="s">
        <v>102</v>
      </c>
      <c r="AB70" s="233" t="s">
        <v>102</v>
      </c>
      <c r="AC70" s="233" t="s">
        <v>102</v>
      </c>
      <c r="AD70" s="233" t="s">
        <v>102</v>
      </c>
      <c r="AE70" s="233" t="s">
        <v>102</v>
      </c>
      <c r="AF70" s="233" t="s">
        <v>102</v>
      </c>
    </row>
    <row r="71" spans="2:32" ht="13.2" hidden="1" customHeight="1">
      <c r="C71" s="234" t="s">
        <v>32</v>
      </c>
      <c r="D71" s="235">
        <f>SUM(D17:D70)</f>
        <v>0</v>
      </c>
      <c r="E71" s="235">
        <f t="shared" ref="E71:V71" si="8">SUM(E17:E70)</f>
        <v>0</v>
      </c>
      <c r="F71" s="235">
        <f t="shared" si="8"/>
        <v>0</v>
      </c>
      <c r="G71" s="235">
        <f t="shared" si="8"/>
        <v>0</v>
      </c>
      <c r="H71" s="235">
        <f t="shared" si="8"/>
        <v>0</v>
      </c>
      <c r="I71" s="235">
        <f t="shared" si="8"/>
        <v>0</v>
      </c>
      <c r="J71" s="235">
        <f t="shared" si="8"/>
        <v>0</v>
      </c>
      <c r="K71" s="235">
        <f t="shared" si="8"/>
        <v>0</v>
      </c>
      <c r="L71" s="235">
        <f t="shared" si="8"/>
        <v>0</v>
      </c>
      <c r="M71" s="235">
        <f t="shared" si="8"/>
        <v>0</v>
      </c>
      <c r="N71" s="235">
        <f t="shared" si="8"/>
        <v>0</v>
      </c>
      <c r="O71" s="235">
        <f t="shared" si="8"/>
        <v>0</v>
      </c>
      <c r="P71" s="235">
        <f t="shared" si="8"/>
        <v>0</v>
      </c>
      <c r="Q71" s="235">
        <f t="shared" si="8"/>
        <v>0</v>
      </c>
      <c r="R71" s="235">
        <f t="shared" si="8"/>
        <v>0</v>
      </c>
      <c r="S71" s="235">
        <f t="shared" si="8"/>
        <v>0</v>
      </c>
      <c r="T71" s="235">
        <f t="shared" si="8"/>
        <v>0</v>
      </c>
      <c r="U71" s="235">
        <f t="shared" si="8"/>
        <v>0</v>
      </c>
      <c r="V71" s="236">
        <f t="shared" si="8"/>
        <v>0</v>
      </c>
      <c r="W71" s="237"/>
      <c r="X71" s="237"/>
      <c r="Y71" s="237"/>
      <c r="Z71" s="237"/>
      <c r="AA71" s="237"/>
      <c r="AB71" s="237"/>
      <c r="AC71" s="237"/>
      <c r="AD71" s="237"/>
      <c r="AE71" s="237"/>
      <c r="AF71" s="237"/>
    </row>
    <row r="72" spans="2:32" ht="13.2" hidden="1" customHeight="1">
      <c r="C72" s="238" t="s">
        <v>64</v>
      </c>
      <c r="D72" s="239">
        <v>53</v>
      </c>
      <c r="E72" s="239">
        <v>53</v>
      </c>
      <c r="F72" s="239">
        <v>53</v>
      </c>
      <c r="G72" s="239">
        <v>53</v>
      </c>
      <c r="H72" s="239">
        <v>53</v>
      </c>
      <c r="I72" s="239">
        <v>47</v>
      </c>
      <c r="J72" s="239">
        <v>47</v>
      </c>
      <c r="K72" s="239">
        <v>47</v>
      </c>
      <c r="L72" s="239">
        <v>47</v>
      </c>
      <c r="M72" s="239">
        <v>47</v>
      </c>
      <c r="N72" s="239">
        <v>1</v>
      </c>
      <c r="O72" s="239">
        <v>1</v>
      </c>
      <c r="P72" s="239">
        <v>1</v>
      </c>
      <c r="Q72" s="239">
        <v>2</v>
      </c>
      <c r="R72" s="239">
        <v>1</v>
      </c>
      <c r="S72" s="239">
        <v>53</v>
      </c>
      <c r="T72" s="239">
        <v>53</v>
      </c>
      <c r="U72" s="239">
        <v>53</v>
      </c>
      <c r="V72" s="240">
        <v>53</v>
      </c>
    </row>
    <row r="73" spans="2:32" ht="13.8" hidden="1" customHeight="1" thickBot="1">
      <c r="C73" s="241" t="s">
        <v>63</v>
      </c>
      <c r="D73" s="242">
        <f>D71/D72</f>
        <v>0</v>
      </c>
      <c r="E73" s="242">
        <f t="shared" ref="E73:V73" si="9">E71/E72</f>
        <v>0</v>
      </c>
      <c r="F73" s="242">
        <f t="shared" si="9"/>
        <v>0</v>
      </c>
      <c r="G73" s="242">
        <f t="shared" si="9"/>
        <v>0</v>
      </c>
      <c r="H73" s="242">
        <f t="shared" si="9"/>
        <v>0</v>
      </c>
      <c r="I73" s="242">
        <f t="shared" si="9"/>
        <v>0</v>
      </c>
      <c r="J73" s="242">
        <f t="shared" si="9"/>
        <v>0</v>
      </c>
      <c r="K73" s="242">
        <f t="shared" si="9"/>
        <v>0</v>
      </c>
      <c r="L73" s="242">
        <f t="shared" si="9"/>
        <v>0</v>
      </c>
      <c r="M73" s="242">
        <f t="shared" si="9"/>
        <v>0</v>
      </c>
      <c r="N73" s="242">
        <f t="shared" si="9"/>
        <v>0</v>
      </c>
      <c r="O73" s="242">
        <f t="shared" si="9"/>
        <v>0</v>
      </c>
      <c r="P73" s="242">
        <f t="shared" si="9"/>
        <v>0</v>
      </c>
      <c r="Q73" s="242">
        <f t="shared" si="9"/>
        <v>0</v>
      </c>
      <c r="R73" s="242">
        <f t="shared" si="9"/>
        <v>0</v>
      </c>
      <c r="S73" s="242">
        <f t="shared" si="9"/>
        <v>0</v>
      </c>
      <c r="T73" s="242">
        <f t="shared" si="9"/>
        <v>0</v>
      </c>
      <c r="U73" s="242">
        <f t="shared" si="9"/>
        <v>0</v>
      </c>
      <c r="V73" s="243">
        <f t="shared" si="9"/>
        <v>0</v>
      </c>
    </row>
    <row r="74" spans="2:32" ht="13.2" hidden="1" customHeight="1">
      <c r="B74" s="244"/>
      <c r="C74" s="245" t="s">
        <v>34</v>
      </c>
      <c r="D74" s="246">
        <v>718</v>
      </c>
      <c r="E74" s="247"/>
      <c r="F74" s="248"/>
      <c r="G74" s="248"/>
      <c r="H74" s="248"/>
      <c r="I74" s="248"/>
      <c r="J74" s="248"/>
      <c r="K74" s="248"/>
      <c r="L74" s="248"/>
      <c r="M74" s="248"/>
      <c r="N74" s="248"/>
      <c r="O74" s="248"/>
      <c r="P74" s="248"/>
      <c r="Q74" s="248"/>
      <c r="R74" s="248"/>
      <c r="S74" s="248"/>
      <c r="T74" s="248"/>
      <c r="U74" s="248"/>
      <c r="V74" s="248"/>
    </row>
    <row r="75" spans="2:32" ht="13.8" thickBot="1">
      <c r="E75" s="248"/>
      <c r="F75" s="169"/>
      <c r="G75" s="169"/>
      <c r="H75" s="169"/>
      <c r="I75" s="169"/>
      <c r="J75" s="169"/>
      <c r="K75" s="169"/>
      <c r="L75" s="169"/>
      <c r="M75" s="169"/>
      <c r="N75" s="169"/>
      <c r="O75" s="169"/>
      <c r="P75" s="169"/>
      <c r="Q75" s="169"/>
      <c r="R75" s="169"/>
      <c r="S75" s="169"/>
      <c r="T75" s="169"/>
      <c r="U75" s="169"/>
      <c r="V75" s="169"/>
    </row>
    <row r="76" spans="2:32" ht="18" thickBot="1">
      <c r="C76" s="249" t="s">
        <v>33</v>
      </c>
      <c r="D76" s="32">
        <f>(Z23*AA23)+(Z28*AA28)+(Z32*AA32)+(Z36*AA36)+(Z41*AA41)+(Z62*AA62)+(AE23*AF23)+(AE28*AF28)+(AE32*AF32)+(AE36*AF36)+(AE41*AF41)+(AE62*AF62)</f>
        <v>0</v>
      </c>
      <c r="E76" s="169"/>
      <c r="F76" s="169"/>
      <c r="G76" s="169"/>
      <c r="H76" s="169"/>
      <c r="I76" s="169"/>
      <c r="J76" s="169"/>
      <c r="K76" s="169"/>
      <c r="L76" s="169"/>
      <c r="M76" s="169"/>
      <c r="N76" s="169"/>
      <c r="O76" s="169"/>
      <c r="P76" s="169"/>
      <c r="Q76" s="169"/>
      <c r="R76" s="169"/>
      <c r="S76" s="169"/>
      <c r="T76" s="169"/>
      <c r="U76" s="169"/>
      <c r="V76" s="169"/>
    </row>
    <row r="77" spans="2:32">
      <c r="E77" s="169"/>
      <c r="F77" s="169"/>
      <c r="G77" s="169"/>
      <c r="H77" s="169"/>
      <c r="I77" s="169"/>
      <c r="J77" s="169"/>
      <c r="K77" s="169"/>
      <c r="L77" s="169"/>
      <c r="M77" s="169"/>
      <c r="N77" s="169"/>
      <c r="O77" s="169"/>
      <c r="P77" s="169"/>
      <c r="Q77" s="169"/>
      <c r="R77" s="169"/>
      <c r="S77" s="169"/>
      <c r="T77" s="169"/>
      <c r="U77" s="169"/>
      <c r="V77" s="169"/>
    </row>
    <row r="78" spans="2:32">
      <c r="D78" s="169"/>
      <c r="E78" s="169"/>
      <c r="F78" s="169"/>
      <c r="G78" s="169"/>
      <c r="H78" s="169"/>
      <c r="I78" s="169"/>
      <c r="J78" s="169"/>
      <c r="K78" s="169"/>
      <c r="L78" s="169"/>
      <c r="M78" s="169"/>
      <c r="N78" s="169"/>
      <c r="O78" s="169"/>
      <c r="P78" s="169"/>
      <c r="Q78" s="169"/>
      <c r="R78" s="169"/>
      <c r="S78" s="169"/>
      <c r="T78" s="169"/>
      <c r="U78" s="169"/>
      <c r="V78" s="169"/>
    </row>
    <row r="79" spans="2:32">
      <c r="D79" s="169"/>
      <c r="E79" s="169"/>
      <c r="F79" s="169"/>
      <c r="G79" s="169"/>
      <c r="H79" s="169"/>
      <c r="I79" s="169"/>
      <c r="J79" s="169"/>
      <c r="K79" s="169"/>
      <c r="L79" s="169"/>
      <c r="M79" s="169"/>
      <c r="N79" s="169"/>
      <c r="O79" s="169"/>
      <c r="P79" s="169"/>
      <c r="Q79" s="169"/>
      <c r="R79" s="169"/>
      <c r="S79" s="169"/>
      <c r="T79" s="169"/>
      <c r="U79" s="169"/>
      <c r="V79" s="169"/>
    </row>
    <row r="80" spans="2:32">
      <c r="D80" s="169"/>
      <c r="E80" s="169"/>
      <c r="F80" s="169"/>
      <c r="G80" s="169"/>
      <c r="H80" s="169"/>
      <c r="I80" s="169"/>
      <c r="J80" s="169"/>
      <c r="K80" s="169"/>
      <c r="L80" s="169"/>
      <c r="M80" s="169"/>
      <c r="N80" s="169"/>
      <c r="O80" s="169"/>
      <c r="P80" s="169"/>
      <c r="Q80" s="169"/>
      <c r="R80" s="169"/>
      <c r="S80" s="169"/>
      <c r="T80" s="169"/>
      <c r="U80" s="169"/>
      <c r="V80" s="169"/>
    </row>
    <row r="81" spans="4:22">
      <c r="D81" s="169"/>
      <c r="E81" s="169"/>
      <c r="F81" s="169"/>
      <c r="G81" s="169"/>
      <c r="H81" s="169"/>
      <c r="I81" s="169"/>
      <c r="J81" s="169"/>
      <c r="K81" s="169"/>
      <c r="L81" s="169"/>
      <c r="M81" s="169"/>
      <c r="N81" s="169"/>
      <c r="O81" s="169"/>
      <c r="P81" s="169"/>
      <c r="Q81" s="169"/>
      <c r="R81" s="169"/>
      <c r="S81" s="169"/>
      <c r="T81" s="169"/>
      <c r="U81" s="169"/>
      <c r="V81" s="169"/>
    </row>
  </sheetData>
  <sheetProtection sheet="1" objects="1" scenarios="1"/>
  <mergeCells count="96">
    <mergeCell ref="AA62:AA69"/>
    <mergeCell ref="AB62:AB69"/>
    <mergeCell ref="AC62:AC69"/>
    <mergeCell ref="AD62:AD69"/>
    <mergeCell ref="AE62:AE69"/>
    <mergeCell ref="AF62:AF69"/>
    <mergeCell ref="AB56:AB61"/>
    <mergeCell ref="AC56:AC61"/>
    <mergeCell ref="AD56:AD61"/>
    <mergeCell ref="AE56:AE61"/>
    <mergeCell ref="AF56:AF61"/>
    <mergeCell ref="B62:B69"/>
    <mergeCell ref="W62:W69"/>
    <mergeCell ref="X62:X69"/>
    <mergeCell ref="Y62:Y69"/>
    <mergeCell ref="Z62:Z69"/>
    <mergeCell ref="B56:B61"/>
    <mergeCell ref="W56:W61"/>
    <mergeCell ref="X56:X61"/>
    <mergeCell ref="Y56:Y61"/>
    <mergeCell ref="Z56:Z61"/>
    <mergeCell ref="AA56:AA61"/>
    <mergeCell ref="AA41:AA54"/>
    <mergeCell ref="AB41:AB54"/>
    <mergeCell ref="AC41:AC54"/>
    <mergeCell ref="AD41:AD54"/>
    <mergeCell ref="AE41:AE54"/>
    <mergeCell ref="AF41:AF54"/>
    <mergeCell ref="AB36:AB38"/>
    <mergeCell ref="AC36:AC38"/>
    <mergeCell ref="AD36:AD38"/>
    <mergeCell ref="AE36:AE38"/>
    <mergeCell ref="AF36:AF38"/>
    <mergeCell ref="B40:B54"/>
    <mergeCell ref="W41:W54"/>
    <mergeCell ref="X41:X54"/>
    <mergeCell ref="Y41:Y54"/>
    <mergeCell ref="Z41:Z54"/>
    <mergeCell ref="AB34:AB35"/>
    <mergeCell ref="AC34:AC35"/>
    <mergeCell ref="AD34:AD35"/>
    <mergeCell ref="AE34:AE35"/>
    <mergeCell ref="AF34:AF35"/>
    <mergeCell ref="W36:W38"/>
    <mergeCell ref="X36:X38"/>
    <mergeCell ref="Y36:Y38"/>
    <mergeCell ref="Z36:Z38"/>
    <mergeCell ref="AA36:AA38"/>
    <mergeCell ref="AB32:AB33"/>
    <mergeCell ref="AC32:AC33"/>
    <mergeCell ref="AD32:AD33"/>
    <mergeCell ref="AE32:AE33"/>
    <mergeCell ref="AF32:AF33"/>
    <mergeCell ref="W34:W35"/>
    <mergeCell ref="X34:X35"/>
    <mergeCell ref="Y34:Y35"/>
    <mergeCell ref="Z34:Z35"/>
    <mergeCell ref="AA34:AA35"/>
    <mergeCell ref="AB28:AB31"/>
    <mergeCell ref="AC28:AC31"/>
    <mergeCell ref="AD28:AD31"/>
    <mergeCell ref="AE28:AE31"/>
    <mergeCell ref="AF28:AF31"/>
    <mergeCell ref="W32:W33"/>
    <mergeCell ref="X32:X33"/>
    <mergeCell ref="Y32:Y33"/>
    <mergeCell ref="Z32:Z33"/>
    <mergeCell ref="AA32:AA33"/>
    <mergeCell ref="B28:B38"/>
    <mergeCell ref="W28:W31"/>
    <mergeCell ref="X28:X31"/>
    <mergeCell ref="Y28:Y31"/>
    <mergeCell ref="Z28:Z31"/>
    <mergeCell ref="AA28:AA31"/>
    <mergeCell ref="AA23:AA27"/>
    <mergeCell ref="AB23:AB27"/>
    <mergeCell ref="AC23:AC27"/>
    <mergeCell ref="AD23:AD27"/>
    <mergeCell ref="AE23:AE27"/>
    <mergeCell ref="AF23:AF27"/>
    <mergeCell ref="AB17:AB22"/>
    <mergeCell ref="AC17:AC22"/>
    <mergeCell ref="AD17:AD22"/>
    <mergeCell ref="AE17:AE22"/>
    <mergeCell ref="AF17:AF22"/>
    <mergeCell ref="B23:B27"/>
    <mergeCell ref="W23:W27"/>
    <mergeCell ref="X23:X27"/>
    <mergeCell ref="Y23:Y27"/>
    <mergeCell ref="Z23:Z27"/>
    <mergeCell ref="B17:B22"/>
    <mergeCell ref="W17:W22"/>
    <mergeCell ref="X17:X22"/>
    <mergeCell ref="Y17:Y22"/>
    <mergeCell ref="Z17:Z22"/>
    <mergeCell ref="AA17:AA22"/>
  </mergeCells>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D3D09-1224-4A44-A249-E33C846AB898}">
  <dimension ref="B2:AW81"/>
  <sheetViews>
    <sheetView zoomScale="70" zoomScaleNormal="70" workbookViewId="0">
      <selection activeCell="F23" sqref="F23"/>
    </sheetView>
  </sheetViews>
  <sheetFormatPr defaultRowHeight="13.2"/>
  <cols>
    <col min="1" max="1" width="2.6640625" style="150" customWidth="1"/>
    <col min="2" max="2" width="8.88671875" style="150"/>
    <col min="3" max="3" width="68.5546875" style="150" customWidth="1"/>
    <col min="4" max="22" width="10.77734375" style="149" customWidth="1"/>
    <col min="23" max="32" width="10.6640625" style="150" customWidth="1"/>
    <col min="33" max="35" width="8.88671875" style="150"/>
    <col min="36" max="36" width="18.21875" style="150" bestFit="1" customWidth="1"/>
    <col min="37" max="37" width="17.6640625" style="150" hidden="1" customWidth="1"/>
    <col min="38" max="38" width="18.21875" style="150" bestFit="1" customWidth="1"/>
    <col min="39" max="39" width="18.6640625" style="150" hidden="1" customWidth="1"/>
    <col min="40" max="40" width="18.21875" style="150" bestFit="1" customWidth="1"/>
    <col min="41" max="41" width="18.6640625" style="150" hidden="1" customWidth="1"/>
    <col min="42" max="42" width="18.21875" style="150" bestFit="1" customWidth="1"/>
    <col min="43" max="43" width="18.6640625" style="150" hidden="1" customWidth="1"/>
    <col min="44" max="44" width="18.21875" style="150" bestFit="1" customWidth="1"/>
    <col min="45" max="45" width="18.6640625" style="150" hidden="1" customWidth="1"/>
    <col min="46" max="46" width="18.21875" style="150" bestFit="1" customWidth="1"/>
    <col min="47" max="47" width="18.6640625" style="150" hidden="1" customWidth="1"/>
    <col min="48" max="48" width="18.21875" style="150" bestFit="1" customWidth="1"/>
    <col min="49" max="49" width="18.6640625" style="150" hidden="1" customWidth="1"/>
    <col min="50" max="16384" width="8.88671875" style="150"/>
  </cols>
  <sheetData>
    <row r="2" spans="3:32" ht="28.2">
      <c r="C2" s="148" t="str">
        <f>'Input Sheet - Education'!C2</f>
        <v>UKGBC EC Scope Table - Education</v>
      </c>
    </row>
    <row r="3" spans="3:32" ht="13.8" thickBot="1"/>
    <row r="4" spans="3:32" ht="13.2" customHeight="1">
      <c r="C4" s="151" t="s">
        <v>114</v>
      </c>
      <c r="D4" s="259">
        <f>'Input Sheet - Education'!D4</f>
        <v>0</v>
      </c>
      <c r="E4" s="260"/>
    </row>
    <row r="5" spans="3:32" ht="13.2" customHeight="1">
      <c r="C5" s="154" t="s">
        <v>115</v>
      </c>
      <c r="D5" s="261">
        <f>'Input Sheet - Education'!D5</f>
        <v>0</v>
      </c>
      <c r="E5" s="262"/>
    </row>
    <row r="6" spans="3:32" ht="13.2" customHeight="1">
      <c r="C6" s="154" t="s">
        <v>112</v>
      </c>
      <c r="D6" s="261">
        <f>'Input Sheet - Education'!D6</f>
        <v>0</v>
      </c>
      <c r="E6" s="262"/>
    </row>
    <row r="7" spans="3:32" ht="13.2" customHeight="1" thickBot="1">
      <c r="C7" s="157" t="s">
        <v>113</v>
      </c>
      <c r="D7" s="263">
        <f>'Input Sheet - Education'!D7</f>
        <v>0</v>
      </c>
      <c r="E7" s="264"/>
    </row>
    <row r="8" spans="3:32" ht="13.2" customHeight="1">
      <c r="C8" s="265"/>
      <c r="D8" s="266"/>
      <c r="E8" s="266"/>
    </row>
    <row r="9" spans="3:32" ht="16.2" thickBot="1">
      <c r="C9" s="269" t="s">
        <v>28</v>
      </c>
      <c r="D9" s="164"/>
      <c r="E9" s="164"/>
      <c r="F9" s="164"/>
      <c r="G9" s="164"/>
    </row>
    <row r="10" spans="3:32">
      <c r="C10" s="151" t="s">
        <v>111</v>
      </c>
      <c r="D10" s="165"/>
      <c r="E10" s="166"/>
      <c r="F10" s="164"/>
      <c r="G10" s="164"/>
    </row>
    <row r="11" spans="3:32">
      <c r="C11" s="154" t="s">
        <v>109</v>
      </c>
      <c r="D11" s="167"/>
      <c r="E11" s="166"/>
      <c r="F11" s="164"/>
      <c r="G11" s="164"/>
    </row>
    <row r="12" spans="3:32">
      <c r="C12" s="154" t="s">
        <v>117</v>
      </c>
      <c r="D12" s="168" t="s">
        <v>107</v>
      </c>
      <c r="E12" s="169"/>
      <c r="F12" s="164"/>
      <c r="G12" s="164"/>
    </row>
    <row r="13" spans="3:32" ht="13.8" thickBot="1">
      <c r="C13" s="157" t="s">
        <v>116</v>
      </c>
      <c r="D13" s="170" t="s">
        <v>108</v>
      </c>
      <c r="E13" s="169"/>
      <c r="G13" s="150"/>
    </row>
    <row r="14" spans="3:32">
      <c r="C14" s="273"/>
      <c r="D14" s="169"/>
      <c r="E14" s="169"/>
      <c r="G14" s="150"/>
    </row>
    <row r="15" spans="3:32" ht="13.8" thickBot="1">
      <c r="Y15" s="150" t="s">
        <v>104</v>
      </c>
      <c r="AD15" s="150" t="s">
        <v>104</v>
      </c>
    </row>
    <row r="16" spans="3:32" ht="79.8" thickBot="1">
      <c r="C16" s="171" t="s">
        <v>0</v>
      </c>
      <c r="D16" s="172" t="s">
        <v>1</v>
      </c>
      <c r="E16" s="172" t="s">
        <v>88</v>
      </c>
      <c r="F16" s="172" t="s">
        <v>2</v>
      </c>
      <c r="G16" s="172" t="s">
        <v>3</v>
      </c>
      <c r="H16" s="172" t="s">
        <v>4</v>
      </c>
      <c r="I16" s="172" t="s">
        <v>5</v>
      </c>
      <c r="J16" s="172" t="s">
        <v>6</v>
      </c>
      <c r="K16" s="172" t="s">
        <v>7</v>
      </c>
      <c r="L16" s="172" t="s">
        <v>8</v>
      </c>
      <c r="M16" s="172" t="s">
        <v>9</v>
      </c>
      <c r="N16" s="172" t="s">
        <v>10</v>
      </c>
      <c r="O16" s="172" t="s">
        <v>11</v>
      </c>
      <c r="P16" s="172" t="s">
        <v>12</v>
      </c>
      <c r="Q16" s="172" t="s">
        <v>87</v>
      </c>
      <c r="R16" s="172" t="s">
        <v>13</v>
      </c>
      <c r="S16" s="172" t="s">
        <v>14</v>
      </c>
      <c r="T16" s="172" t="s">
        <v>15</v>
      </c>
      <c r="U16" s="172" t="s">
        <v>16</v>
      </c>
      <c r="V16" s="173" t="s">
        <v>17</v>
      </c>
      <c r="W16" s="174" t="s">
        <v>95</v>
      </c>
      <c r="X16" s="174" t="s">
        <v>91</v>
      </c>
      <c r="Y16" s="174" t="s">
        <v>90</v>
      </c>
      <c r="Z16" s="174" t="s">
        <v>89</v>
      </c>
      <c r="AA16" s="174" t="s">
        <v>105</v>
      </c>
      <c r="AB16" s="174" t="s">
        <v>96</v>
      </c>
      <c r="AC16" s="174" t="s">
        <v>92</v>
      </c>
      <c r="AD16" s="174" t="s">
        <v>93</v>
      </c>
      <c r="AE16" s="174" t="s">
        <v>94</v>
      </c>
      <c r="AF16" s="174" t="s">
        <v>105</v>
      </c>
    </row>
    <row r="17" spans="2:49" ht="13.2" customHeight="1">
      <c r="B17" s="175" t="s">
        <v>72</v>
      </c>
      <c r="C17" s="176" t="s">
        <v>62</v>
      </c>
      <c r="D17" s="177"/>
      <c r="E17" s="177"/>
      <c r="F17" s="177"/>
      <c r="G17" s="177"/>
      <c r="H17" s="177"/>
      <c r="I17" s="178"/>
      <c r="J17" s="178"/>
      <c r="K17" s="178"/>
      <c r="L17" s="178"/>
      <c r="M17" s="178"/>
      <c r="N17" s="178"/>
      <c r="O17" s="178"/>
      <c r="P17" s="178"/>
      <c r="Q17" s="178"/>
      <c r="R17" s="178"/>
      <c r="S17" s="177"/>
      <c r="T17" s="177"/>
      <c r="U17" s="177"/>
      <c r="V17" s="165"/>
      <c r="W17" s="180" t="s">
        <v>102</v>
      </c>
      <c r="X17" s="180" t="s">
        <v>102</v>
      </c>
      <c r="Y17" s="180" t="s">
        <v>102</v>
      </c>
      <c r="Z17" s="180" t="s">
        <v>102</v>
      </c>
      <c r="AA17" s="180" t="s">
        <v>102</v>
      </c>
      <c r="AB17" s="180" t="s">
        <v>102</v>
      </c>
      <c r="AC17" s="180" t="s">
        <v>102</v>
      </c>
      <c r="AD17" s="180" t="s">
        <v>102</v>
      </c>
      <c r="AE17" s="180" t="s">
        <v>102</v>
      </c>
      <c r="AF17" s="180" t="s">
        <v>102</v>
      </c>
      <c r="AJ17" s="181" t="s">
        <v>103</v>
      </c>
      <c r="AL17" s="181" t="s">
        <v>103</v>
      </c>
      <c r="AM17" s="149"/>
      <c r="AN17" s="181" t="s">
        <v>103</v>
      </c>
      <c r="AO17" s="149"/>
      <c r="AP17" s="181" t="s">
        <v>103</v>
      </c>
      <c r="AQ17" s="149"/>
      <c r="AR17" s="181" t="s">
        <v>103</v>
      </c>
      <c r="AS17" s="149"/>
      <c r="AT17" s="181" t="s">
        <v>103</v>
      </c>
      <c r="AV17" s="181" t="s">
        <v>103</v>
      </c>
    </row>
    <row r="18" spans="2:49">
      <c r="B18" s="182"/>
      <c r="C18" s="183" t="s">
        <v>61</v>
      </c>
      <c r="D18" s="270"/>
      <c r="E18" s="270"/>
      <c r="F18" s="270"/>
      <c r="G18" s="270"/>
      <c r="H18" s="270"/>
      <c r="I18" s="185"/>
      <c r="J18" s="185"/>
      <c r="K18" s="185"/>
      <c r="L18" s="185"/>
      <c r="M18" s="185"/>
      <c r="N18" s="185"/>
      <c r="O18" s="185"/>
      <c r="P18" s="185"/>
      <c r="Q18" s="185"/>
      <c r="R18" s="270"/>
      <c r="S18" s="270"/>
      <c r="T18" s="270"/>
      <c r="U18" s="270"/>
      <c r="V18" s="271"/>
      <c r="W18" s="188"/>
      <c r="X18" s="188"/>
      <c r="Y18" s="188"/>
      <c r="Z18" s="188"/>
      <c r="AA18" s="188"/>
      <c r="AB18" s="188"/>
      <c r="AC18" s="188"/>
      <c r="AD18" s="188"/>
      <c r="AE18" s="188"/>
      <c r="AF18" s="188"/>
      <c r="AI18" s="181" t="s">
        <v>100</v>
      </c>
      <c r="AJ18" s="181" t="s">
        <v>81</v>
      </c>
      <c r="AK18" s="181" t="s">
        <v>81</v>
      </c>
      <c r="AL18" s="181" t="s">
        <v>71</v>
      </c>
      <c r="AM18" s="181" t="s">
        <v>71</v>
      </c>
      <c r="AN18" s="181" t="s">
        <v>106</v>
      </c>
      <c r="AO18" s="181" t="s">
        <v>106</v>
      </c>
      <c r="AP18" s="181" t="s">
        <v>101</v>
      </c>
      <c r="AQ18" s="181" t="s">
        <v>101</v>
      </c>
      <c r="AR18" s="181" t="s">
        <v>73</v>
      </c>
      <c r="AS18" s="181" t="s">
        <v>73</v>
      </c>
      <c r="AT18" s="181" t="s">
        <v>78</v>
      </c>
      <c r="AU18" s="181" t="s">
        <v>78</v>
      </c>
      <c r="AV18" s="181" t="s">
        <v>75</v>
      </c>
      <c r="AW18" s="181" t="s">
        <v>75</v>
      </c>
    </row>
    <row r="19" spans="2:49">
      <c r="B19" s="182"/>
      <c r="C19" s="183" t="s">
        <v>60</v>
      </c>
      <c r="D19" s="270"/>
      <c r="E19" s="270"/>
      <c r="F19" s="270"/>
      <c r="G19" s="270"/>
      <c r="H19" s="270"/>
      <c r="I19" s="185"/>
      <c r="J19" s="185"/>
      <c r="K19" s="185"/>
      <c r="L19" s="185"/>
      <c r="M19" s="185"/>
      <c r="N19" s="185"/>
      <c r="O19" s="185"/>
      <c r="P19" s="185"/>
      <c r="Q19" s="185"/>
      <c r="R19" s="185"/>
      <c r="S19" s="270"/>
      <c r="T19" s="270"/>
      <c r="U19" s="270"/>
      <c r="V19" s="271"/>
      <c r="W19" s="188"/>
      <c r="X19" s="188"/>
      <c r="Y19" s="188"/>
      <c r="Z19" s="188"/>
      <c r="AA19" s="188"/>
      <c r="AB19" s="188"/>
      <c r="AC19" s="188"/>
      <c r="AD19" s="188"/>
      <c r="AE19" s="188"/>
      <c r="AF19" s="188"/>
      <c r="AH19" s="181" t="s">
        <v>97</v>
      </c>
      <c r="AI19" s="274">
        <v>750</v>
      </c>
      <c r="AJ19" s="86">
        <v>33</v>
      </c>
      <c r="AK19" s="181">
        <f>AI19*AJ19*0.01</f>
        <v>247.5</v>
      </c>
      <c r="AL19" s="86">
        <v>30</v>
      </c>
      <c r="AM19" s="181">
        <f>AI19*AL19*0.01</f>
        <v>225</v>
      </c>
      <c r="AN19" s="86">
        <v>13</v>
      </c>
      <c r="AO19" s="84">
        <f>AI19*AN19*0.01</f>
        <v>97.5</v>
      </c>
      <c r="AP19" s="86">
        <v>6</v>
      </c>
      <c r="AQ19" s="181">
        <f>AI19*AP19*0.01</f>
        <v>45</v>
      </c>
      <c r="AR19" s="86">
        <v>0</v>
      </c>
      <c r="AS19" s="181">
        <f>AI19*AR19*0.01</f>
        <v>0</v>
      </c>
      <c r="AT19" s="86">
        <v>11</v>
      </c>
      <c r="AU19" s="181">
        <f>AI19*AT19*0.01</f>
        <v>82.5</v>
      </c>
      <c r="AV19" s="86">
        <v>7</v>
      </c>
      <c r="AW19" s="181">
        <f>AI19*AV19*0.01</f>
        <v>52.5</v>
      </c>
    </row>
    <row r="20" spans="2:49">
      <c r="B20" s="182"/>
      <c r="C20" s="183" t="s">
        <v>59</v>
      </c>
      <c r="D20" s="270"/>
      <c r="E20" s="270"/>
      <c r="F20" s="270"/>
      <c r="G20" s="270"/>
      <c r="H20" s="270"/>
      <c r="I20" s="185"/>
      <c r="J20" s="185"/>
      <c r="K20" s="185"/>
      <c r="L20" s="185"/>
      <c r="M20" s="185"/>
      <c r="N20" s="185"/>
      <c r="O20" s="185"/>
      <c r="P20" s="185"/>
      <c r="Q20" s="185"/>
      <c r="R20" s="185"/>
      <c r="S20" s="270"/>
      <c r="T20" s="270"/>
      <c r="U20" s="270"/>
      <c r="V20" s="271"/>
      <c r="W20" s="188"/>
      <c r="X20" s="188"/>
      <c r="Y20" s="188"/>
      <c r="Z20" s="188"/>
      <c r="AA20" s="188"/>
      <c r="AB20" s="188"/>
      <c r="AC20" s="188"/>
      <c r="AD20" s="188"/>
      <c r="AE20" s="188"/>
      <c r="AF20" s="188"/>
      <c r="AH20" s="181" t="s">
        <v>98</v>
      </c>
      <c r="AI20" s="274">
        <v>250</v>
      </c>
      <c r="AJ20" s="86">
        <v>2</v>
      </c>
      <c r="AK20" s="181">
        <f t="shared" ref="AK20:AK21" si="0">AI20*AJ20*0.01</f>
        <v>5</v>
      </c>
      <c r="AL20" s="86">
        <v>4</v>
      </c>
      <c r="AM20" s="181">
        <f t="shared" ref="AM20:AM21" si="1">AI20*AL20*0.01</f>
        <v>10</v>
      </c>
      <c r="AN20" s="86">
        <v>37</v>
      </c>
      <c r="AO20" s="84">
        <f t="shared" ref="AO20:AO21" si="2">AI20*AN20*0.01</f>
        <v>92.5</v>
      </c>
      <c r="AP20" s="86">
        <v>14</v>
      </c>
      <c r="AQ20" s="181">
        <f t="shared" ref="AQ20:AQ21" si="3">AI20*AP20*0.01</f>
        <v>35</v>
      </c>
      <c r="AR20" s="86">
        <v>0</v>
      </c>
      <c r="AS20" s="181">
        <f t="shared" ref="AS20:AS21" si="4">AI20*AR20*0.01</f>
        <v>0</v>
      </c>
      <c r="AT20" s="86">
        <v>29</v>
      </c>
      <c r="AU20" s="181">
        <f t="shared" ref="AU20:AU21" si="5">AI20*AT20*0.01</f>
        <v>72.5</v>
      </c>
      <c r="AV20" s="86">
        <v>14</v>
      </c>
      <c r="AW20" s="181">
        <f t="shared" ref="AW20:AW21" si="6">AI20*AV20*0.01</f>
        <v>35</v>
      </c>
    </row>
    <row r="21" spans="2:49">
      <c r="B21" s="182"/>
      <c r="C21" s="183" t="s">
        <v>58</v>
      </c>
      <c r="D21" s="270"/>
      <c r="E21" s="270"/>
      <c r="F21" s="270"/>
      <c r="G21" s="270"/>
      <c r="H21" s="270"/>
      <c r="I21" s="185"/>
      <c r="J21" s="185"/>
      <c r="K21" s="185"/>
      <c r="L21" s="185"/>
      <c r="M21" s="185"/>
      <c r="N21" s="185"/>
      <c r="O21" s="185"/>
      <c r="P21" s="185"/>
      <c r="Q21" s="185"/>
      <c r="R21" s="185"/>
      <c r="S21" s="270"/>
      <c r="T21" s="270"/>
      <c r="U21" s="270"/>
      <c r="V21" s="271"/>
      <c r="W21" s="188"/>
      <c r="X21" s="188"/>
      <c r="Y21" s="188"/>
      <c r="Z21" s="188"/>
      <c r="AA21" s="188"/>
      <c r="AB21" s="188"/>
      <c r="AC21" s="188"/>
      <c r="AD21" s="188"/>
      <c r="AE21" s="188"/>
      <c r="AF21" s="188"/>
      <c r="AH21" s="181" t="s">
        <v>99</v>
      </c>
      <c r="AI21" s="274">
        <v>1000</v>
      </c>
      <c r="AJ21" s="86">
        <v>25</v>
      </c>
      <c r="AK21" s="181">
        <f t="shared" si="0"/>
        <v>250</v>
      </c>
      <c r="AL21" s="86">
        <v>24</v>
      </c>
      <c r="AM21" s="181">
        <f t="shared" si="1"/>
        <v>240</v>
      </c>
      <c r="AN21" s="86">
        <v>19</v>
      </c>
      <c r="AO21" s="84">
        <f t="shared" si="2"/>
        <v>190</v>
      </c>
      <c r="AP21" s="86">
        <v>9</v>
      </c>
      <c r="AQ21" s="181">
        <f t="shared" si="3"/>
        <v>90</v>
      </c>
      <c r="AR21" s="86">
        <v>0</v>
      </c>
      <c r="AS21" s="181">
        <f t="shared" si="4"/>
        <v>0</v>
      </c>
      <c r="AT21" s="86">
        <v>15</v>
      </c>
      <c r="AU21" s="181">
        <f t="shared" si="5"/>
        <v>150</v>
      </c>
      <c r="AV21" s="86">
        <v>8</v>
      </c>
      <c r="AW21" s="181">
        <f t="shared" si="6"/>
        <v>80</v>
      </c>
    </row>
    <row r="22" spans="2:49">
      <c r="B22" s="189"/>
      <c r="C22" s="183" t="s">
        <v>56</v>
      </c>
      <c r="D22" s="270"/>
      <c r="E22" s="270"/>
      <c r="F22" s="270"/>
      <c r="G22" s="270"/>
      <c r="H22" s="270"/>
      <c r="I22" s="185"/>
      <c r="J22" s="185"/>
      <c r="K22" s="185"/>
      <c r="L22" s="185"/>
      <c r="M22" s="185"/>
      <c r="N22" s="185"/>
      <c r="O22" s="185"/>
      <c r="P22" s="185"/>
      <c r="Q22" s="185"/>
      <c r="R22" s="185"/>
      <c r="S22" s="270"/>
      <c r="T22" s="270"/>
      <c r="U22" s="270"/>
      <c r="V22" s="271"/>
      <c r="W22" s="191"/>
      <c r="X22" s="191"/>
      <c r="Y22" s="191"/>
      <c r="Z22" s="191"/>
      <c r="AA22" s="191"/>
      <c r="AB22" s="191"/>
      <c r="AC22" s="191"/>
      <c r="AD22" s="191"/>
      <c r="AE22" s="191"/>
      <c r="AF22" s="191"/>
    </row>
    <row r="23" spans="2:49">
      <c r="B23" s="192" t="s">
        <v>81</v>
      </c>
      <c r="C23" s="183" t="s">
        <v>86</v>
      </c>
      <c r="D23" s="270"/>
      <c r="E23" s="270"/>
      <c r="F23" s="193">
        <f>$Y$23/15</f>
        <v>2.2000000000000002</v>
      </c>
      <c r="G23" s="193">
        <f t="shared" ref="G23:H27" si="7">$Y$23/15</f>
        <v>2.2000000000000002</v>
      </c>
      <c r="H23" s="193">
        <f t="shared" si="7"/>
        <v>2.2000000000000002</v>
      </c>
      <c r="I23" s="193">
        <f>$AD$23/40</f>
        <v>0.05</v>
      </c>
      <c r="J23" s="193">
        <f t="shared" ref="J23:M27" si="8">$AD$23/40</f>
        <v>0.05</v>
      </c>
      <c r="K23" s="193">
        <f t="shared" si="8"/>
        <v>0.05</v>
      </c>
      <c r="L23" s="193">
        <f t="shared" si="8"/>
        <v>0.05</v>
      </c>
      <c r="M23" s="193">
        <f t="shared" si="8"/>
        <v>0.05</v>
      </c>
      <c r="N23" s="185"/>
      <c r="O23" s="185"/>
      <c r="P23" s="185"/>
      <c r="Q23" s="185"/>
      <c r="R23" s="185"/>
      <c r="S23" s="193">
        <f t="shared" ref="S23:U27" si="9">$AD$23/40</f>
        <v>0.05</v>
      </c>
      <c r="T23" s="193">
        <f t="shared" si="9"/>
        <v>0.05</v>
      </c>
      <c r="U23" s="193">
        <f t="shared" si="9"/>
        <v>0.05</v>
      </c>
      <c r="V23" s="271"/>
      <c r="W23" s="195">
        <f>COUNT(E23:H27)</f>
        <v>15</v>
      </c>
      <c r="X23" s="195">
        <f>SUM(F23:H27)</f>
        <v>32.999999999999993</v>
      </c>
      <c r="Y23" s="196">
        <f>AJ19</f>
        <v>33</v>
      </c>
      <c r="Z23" s="197">
        <f>X23/Y23</f>
        <v>0.99999999999999978</v>
      </c>
      <c r="AA23" s="197">
        <f>AK19/AI21</f>
        <v>0.2475</v>
      </c>
      <c r="AB23" s="198">
        <f>COUNT(I23:M27,S23:U27)</f>
        <v>40</v>
      </c>
      <c r="AC23" s="195">
        <f>SUM(I23:M27,S23:U27)</f>
        <v>2.0000000000000009</v>
      </c>
      <c r="AD23" s="196">
        <f>AJ20</f>
        <v>2</v>
      </c>
      <c r="AE23" s="197">
        <f>AC23/AD23</f>
        <v>1.0000000000000004</v>
      </c>
      <c r="AF23" s="197">
        <f>AK20/AI21</f>
        <v>5.0000000000000001E-3</v>
      </c>
    </row>
    <row r="24" spans="2:49">
      <c r="B24" s="182"/>
      <c r="C24" s="183" t="s">
        <v>82</v>
      </c>
      <c r="D24" s="270"/>
      <c r="E24" s="270"/>
      <c r="F24" s="193">
        <f t="shared" ref="F24:F27" si="10">$Y$23/15</f>
        <v>2.2000000000000002</v>
      </c>
      <c r="G24" s="193">
        <f t="shared" si="7"/>
        <v>2.2000000000000002</v>
      </c>
      <c r="H24" s="193">
        <f t="shared" si="7"/>
        <v>2.2000000000000002</v>
      </c>
      <c r="I24" s="193">
        <f t="shared" ref="I24:I27" si="11">$AD$23/40</f>
        <v>0.05</v>
      </c>
      <c r="J24" s="193">
        <f t="shared" si="8"/>
        <v>0.05</v>
      </c>
      <c r="K24" s="193">
        <f t="shared" si="8"/>
        <v>0.05</v>
      </c>
      <c r="L24" s="193">
        <f t="shared" si="8"/>
        <v>0.05</v>
      </c>
      <c r="M24" s="193">
        <f t="shared" si="8"/>
        <v>0.05</v>
      </c>
      <c r="N24" s="185"/>
      <c r="O24" s="185"/>
      <c r="P24" s="185"/>
      <c r="Q24" s="185"/>
      <c r="R24" s="185"/>
      <c r="S24" s="193">
        <f t="shared" si="9"/>
        <v>0.05</v>
      </c>
      <c r="T24" s="193">
        <f t="shared" si="9"/>
        <v>0.05</v>
      </c>
      <c r="U24" s="193">
        <f t="shared" si="9"/>
        <v>0.05</v>
      </c>
      <c r="V24" s="271"/>
      <c r="W24" s="188"/>
      <c r="X24" s="188"/>
      <c r="Y24" s="188"/>
      <c r="Z24" s="199"/>
      <c r="AA24" s="199"/>
      <c r="AB24" s="200"/>
      <c r="AC24" s="188"/>
      <c r="AD24" s="188"/>
      <c r="AE24" s="199"/>
      <c r="AF24" s="199"/>
    </row>
    <row r="25" spans="2:49">
      <c r="B25" s="182"/>
      <c r="C25" s="183" t="s">
        <v>83</v>
      </c>
      <c r="D25" s="270"/>
      <c r="E25" s="270"/>
      <c r="F25" s="193">
        <f t="shared" si="10"/>
        <v>2.2000000000000002</v>
      </c>
      <c r="G25" s="193">
        <f t="shared" si="7"/>
        <v>2.2000000000000002</v>
      </c>
      <c r="H25" s="193">
        <f t="shared" si="7"/>
        <v>2.2000000000000002</v>
      </c>
      <c r="I25" s="193">
        <f t="shared" si="11"/>
        <v>0.05</v>
      </c>
      <c r="J25" s="193">
        <f t="shared" si="8"/>
        <v>0.05</v>
      </c>
      <c r="K25" s="193">
        <f t="shared" si="8"/>
        <v>0.05</v>
      </c>
      <c r="L25" s="193">
        <f t="shared" si="8"/>
        <v>0.05</v>
      </c>
      <c r="M25" s="193">
        <f t="shared" si="8"/>
        <v>0.05</v>
      </c>
      <c r="N25" s="185"/>
      <c r="O25" s="185"/>
      <c r="P25" s="185"/>
      <c r="Q25" s="185"/>
      <c r="R25" s="185"/>
      <c r="S25" s="193">
        <f t="shared" si="9"/>
        <v>0.05</v>
      </c>
      <c r="T25" s="193">
        <f t="shared" si="9"/>
        <v>0.05</v>
      </c>
      <c r="U25" s="193">
        <f t="shared" si="9"/>
        <v>0.05</v>
      </c>
      <c r="V25" s="271"/>
      <c r="W25" s="188"/>
      <c r="X25" s="188"/>
      <c r="Y25" s="188"/>
      <c r="Z25" s="199"/>
      <c r="AA25" s="199"/>
      <c r="AB25" s="200"/>
      <c r="AC25" s="188"/>
      <c r="AD25" s="188"/>
      <c r="AE25" s="199"/>
      <c r="AF25" s="199"/>
    </row>
    <row r="26" spans="2:49">
      <c r="B26" s="182"/>
      <c r="C26" s="183" t="s">
        <v>84</v>
      </c>
      <c r="D26" s="270"/>
      <c r="E26" s="270"/>
      <c r="F26" s="193">
        <f t="shared" si="10"/>
        <v>2.2000000000000002</v>
      </c>
      <c r="G26" s="193">
        <f t="shared" si="7"/>
        <v>2.2000000000000002</v>
      </c>
      <c r="H26" s="193">
        <f t="shared" si="7"/>
        <v>2.2000000000000002</v>
      </c>
      <c r="I26" s="193">
        <f t="shared" si="11"/>
        <v>0.05</v>
      </c>
      <c r="J26" s="193">
        <f t="shared" si="8"/>
        <v>0.05</v>
      </c>
      <c r="K26" s="193">
        <f t="shared" si="8"/>
        <v>0.05</v>
      </c>
      <c r="L26" s="193">
        <f t="shared" si="8"/>
        <v>0.05</v>
      </c>
      <c r="M26" s="193">
        <f t="shared" si="8"/>
        <v>0.05</v>
      </c>
      <c r="N26" s="185"/>
      <c r="O26" s="185"/>
      <c r="P26" s="185"/>
      <c r="Q26" s="185"/>
      <c r="R26" s="185"/>
      <c r="S26" s="193">
        <f t="shared" si="9"/>
        <v>0.05</v>
      </c>
      <c r="T26" s="193">
        <f t="shared" si="9"/>
        <v>0.05</v>
      </c>
      <c r="U26" s="193">
        <f t="shared" si="9"/>
        <v>0.05</v>
      </c>
      <c r="V26" s="271"/>
      <c r="W26" s="188"/>
      <c r="X26" s="188"/>
      <c r="Y26" s="188"/>
      <c r="Z26" s="199"/>
      <c r="AA26" s="199"/>
      <c r="AB26" s="200"/>
      <c r="AC26" s="188"/>
      <c r="AD26" s="188"/>
      <c r="AE26" s="199"/>
      <c r="AF26" s="199"/>
    </row>
    <row r="27" spans="2:49">
      <c r="B27" s="189"/>
      <c r="C27" s="183" t="s">
        <v>85</v>
      </c>
      <c r="D27" s="270"/>
      <c r="E27" s="270"/>
      <c r="F27" s="193">
        <f t="shared" si="10"/>
        <v>2.2000000000000002</v>
      </c>
      <c r="G27" s="193">
        <f t="shared" si="7"/>
        <v>2.2000000000000002</v>
      </c>
      <c r="H27" s="193">
        <f t="shared" si="7"/>
        <v>2.2000000000000002</v>
      </c>
      <c r="I27" s="193">
        <f t="shared" si="11"/>
        <v>0.05</v>
      </c>
      <c r="J27" s="193">
        <f t="shared" si="8"/>
        <v>0.05</v>
      </c>
      <c r="K27" s="193">
        <f t="shared" si="8"/>
        <v>0.05</v>
      </c>
      <c r="L27" s="193">
        <f t="shared" si="8"/>
        <v>0.05</v>
      </c>
      <c r="M27" s="193">
        <f t="shared" si="8"/>
        <v>0.05</v>
      </c>
      <c r="N27" s="185"/>
      <c r="O27" s="185"/>
      <c r="P27" s="185"/>
      <c r="Q27" s="185"/>
      <c r="R27" s="185"/>
      <c r="S27" s="193">
        <f t="shared" si="9"/>
        <v>0.05</v>
      </c>
      <c r="T27" s="193">
        <f t="shared" si="9"/>
        <v>0.05</v>
      </c>
      <c r="U27" s="193">
        <f t="shared" si="9"/>
        <v>0.05</v>
      </c>
      <c r="V27" s="271"/>
      <c r="W27" s="191"/>
      <c r="X27" s="191"/>
      <c r="Y27" s="191"/>
      <c r="Z27" s="201"/>
      <c r="AA27" s="201"/>
      <c r="AB27" s="202"/>
      <c r="AC27" s="191"/>
      <c r="AD27" s="191"/>
      <c r="AE27" s="201"/>
      <c r="AF27" s="201"/>
      <c r="AN27" s="149"/>
      <c r="AP27" s="149"/>
      <c r="AR27" s="149"/>
      <c r="AT27" s="149"/>
    </row>
    <row r="28" spans="2:49">
      <c r="B28" s="203" t="s">
        <v>71</v>
      </c>
      <c r="C28" s="183" t="s">
        <v>18</v>
      </c>
      <c r="D28" s="270"/>
      <c r="E28" s="270"/>
      <c r="F28" s="193">
        <f t="shared" ref="F28:H31" si="12">$Y$28/18</f>
        <v>1.6666666666666667</v>
      </c>
      <c r="G28" s="193">
        <f t="shared" si="12"/>
        <v>1.6666666666666667</v>
      </c>
      <c r="H28" s="193">
        <f t="shared" si="12"/>
        <v>1.6666666666666667</v>
      </c>
      <c r="I28" s="193">
        <f>$AD$28/48</f>
        <v>8.3333333333333329E-2</v>
      </c>
      <c r="J28" s="193">
        <f t="shared" ref="J28:M31" si="13">$AD$28/48</f>
        <v>8.3333333333333329E-2</v>
      </c>
      <c r="K28" s="193">
        <f t="shared" si="13"/>
        <v>8.3333333333333329E-2</v>
      </c>
      <c r="L28" s="193">
        <f t="shared" si="13"/>
        <v>8.3333333333333329E-2</v>
      </c>
      <c r="M28" s="193">
        <f t="shared" si="13"/>
        <v>8.3333333333333329E-2</v>
      </c>
      <c r="N28" s="185"/>
      <c r="O28" s="185"/>
      <c r="P28" s="185"/>
      <c r="Q28" s="185"/>
      <c r="R28" s="185"/>
      <c r="S28" s="193">
        <f t="shared" ref="S28:U31" si="14">$AD$28/48</f>
        <v>8.3333333333333329E-2</v>
      </c>
      <c r="T28" s="193">
        <f t="shared" si="14"/>
        <v>8.3333333333333329E-2</v>
      </c>
      <c r="U28" s="193">
        <f t="shared" si="14"/>
        <v>8.3333333333333329E-2</v>
      </c>
      <c r="V28" s="271"/>
      <c r="W28" s="195">
        <f>COUNT(F28:H31,F34:H35)</f>
        <v>18</v>
      </c>
      <c r="X28" s="195">
        <f>SUM(F28:H31,F34:H35)</f>
        <v>30.000000000000007</v>
      </c>
      <c r="Y28" s="196">
        <f>AL19</f>
        <v>30</v>
      </c>
      <c r="Z28" s="197">
        <f>X28/Y28</f>
        <v>1.0000000000000002</v>
      </c>
      <c r="AA28" s="197">
        <f>AM19/AI21</f>
        <v>0.22500000000000001</v>
      </c>
      <c r="AB28" s="198">
        <f>COUNT(I28:M31,I34:M35,S28:U31,S34:U35)</f>
        <v>48</v>
      </c>
      <c r="AC28" s="195">
        <f>SUM(I28:M31,I34:M35,S28:U31,S34:U35)</f>
        <v>4.0000000000000027</v>
      </c>
      <c r="AD28" s="196">
        <f>AL20</f>
        <v>4</v>
      </c>
      <c r="AE28" s="197">
        <f>AC28/AD28</f>
        <v>1.0000000000000007</v>
      </c>
      <c r="AF28" s="197">
        <f>AM20/AI21</f>
        <v>0.01</v>
      </c>
    </row>
    <row r="29" spans="2:49">
      <c r="B29" s="203"/>
      <c r="C29" s="183" t="s">
        <v>19</v>
      </c>
      <c r="D29" s="270"/>
      <c r="E29" s="270"/>
      <c r="F29" s="193">
        <f t="shared" si="12"/>
        <v>1.6666666666666667</v>
      </c>
      <c r="G29" s="193">
        <f t="shared" si="12"/>
        <v>1.6666666666666667</v>
      </c>
      <c r="H29" s="193">
        <f t="shared" si="12"/>
        <v>1.6666666666666667</v>
      </c>
      <c r="I29" s="193">
        <f t="shared" ref="I29:I31" si="15">$AD$28/48</f>
        <v>8.3333333333333329E-2</v>
      </c>
      <c r="J29" s="193">
        <f t="shared" si="13"/>
        <v>8.3333333333333329E-2</v>
      </c>
      <c r="K29" s="193">
        <f t="shared" si="13"/>
        <v>8.3333333333333329E-2</v>
      </c>
      <c r="L29" s="193">
        <f t="shared" si="13"/>
        <v>8.3333333333333329E-2</v>
      </c>
      <c r="M29" s="193">
        <f t="shared" si="13"/>
        <v>8.3333333333333329E-2</v>
      </c>
      <c r="N29" s="185"/>
      <c r="O29" s="185"/>
      <c r="P29" s="185"/>
      <c r="Q29" s="185"/>
      <c r="R29" s="185"/>
      <c r="S29" s="193">
        <f t="shared" si="14"/>
        <v>8.3333333333333329E-2</v>
      </c>
      <c r="T29" s="193">
        <f t="shared" si="14"/>
        <v>8.3333333333333329E-2</v>
      </c>
      <c r="U29" s="193">
        <f t="shared" si="14"/>
        <v>8.3333333333333329E-2</v>
      </c>
      <c r="V29" s="271"/>
      <c r="W29" s="188"/>
      <c r="X29" s="188"/>
      <c r="Y29" s="188"/>
      <c r="Z29" s="199"/>
      <c r="AA29" s="199"/>
      <c r="AB29" s="200"/>
      <c r="AC29" s="188"/>
      <c r="AD29" s="188"/>
      <c r="AE29" s="199"/>
      <c r="AF29" s="199"/>
      <c r="AP29" s="50"/>
    </row>
    <row r="30" spans="2:49">
      <c r="B30" s="203"/>
      <c r="C30" s="183" t="s">
        <v>20</v>
      </c>
      <c r="D30" s="270"/>
      <c r="E30" s="270"/>
      <c r="F30" s="193">
        <f t="shared" si="12"/>
        <v>1.6666666666666667</v>
      </c>
      <c r="G30" s="193">
        <f t="shared" si="12"/>
        <v>1.6666666666666667</v>
      </c>
      <c r="H30" s="193">
        <f t="shared" si="12"/>
        <v>1.6666666666666667</v>
      </c>
      <c r="I30" s="193">
        <f t="shared" si="15"/>
        <v>8.3333333333333329E-2</v>
      </c>
      <c r="J30" s="193">
        <f t="shared" si="13"/>
        <v>8.3333333333333329E-2</v>
      </c>
      <c r="K30" s="193">
        <f t="shared" si="13"/>
        <v>8.3333333333333329E-2</v>
      </c>
      <c r="L30" s="193">
        <f t="shared" si="13"/>
        <v>8.3333333333333329E-2</v>
      </c>
      <c r="M30" s="193">
        <f t="shared" si="13"/>
        <v>8.3333333333333329E-2</v>
      </c>
      <c r="N30" s="185"/>
      <c r="O30" s="185"/>
      <c r="P30" s="185"/>
      <c r="Q30" s="185"/>
      <c r="R30" s="185"/>
      <c r="S30" s="193">
        <f t="shared" si="14"/>
        <v>8.3333333333333329E-2</v>
      </c>
      <c r="T30" s="193">
        <f t="shared" si="14"/>
        <v>8.3333333333333329E-2</v>
      </c>
      <c r="U30" s="193">
        <f t="shared" si="14"/>
        <v>8.3333333333333329E-2</v>
      </c>
      <c r="V30" s="271"/>
      <c r="W30" s="188"/>
      <c r="X30" s="188"/>
      <c r="Y30" s="188"/>
      <c r="Z30" s="199"/>
      <c r="AA30" s="199"/>
      <c r="AB30" s="200"/>
      <c r="AC30" s="188"/>
      <c r="AD30" s="188"/>
      <c r="AE30" s="199"/>
      <c r="AF30" s="199"/>
      <c r="AN30" s="49"/>
      <c r="AP30" s="49"/>
      <c r="AR30" s="49"/>
      <c r="AT30" s="49"/>
    </row>
    <row r="31" spans="2:49">
      <c r="B31" s="203"/>
      <c r="C31" s="183" t="s">
        <v>21</v>
      </c>
      <c r="D31" s="270"/>
      <c r="E31" s="270"/>
      <c r="F31" s="193">
        <f t="shared" si="12"/>
        <v>1.6666666666666667</v>
      </c>
      <c r="G31" s="193">
        <f t="shared" si="12"/>
        <v>1.6666666666666667</v>
      </c>
      <c r="H31" s="193">
        <f t="shared" si="12"/>
        <v>1.6666666666666667</v>
      </c>
      <c r="I31" s="193">
        <f t="shared" si="15"/>
        <v>8.3333333333333329E-2</v>
      </c>
      <c r="J31" s="193">
        <f t="shared" si="13"/>
        <v>8.3333333333333329E-2</v>
      </c>
      <c r="K31" s="193">
        <f t="shared" si="13"/>
        <v>8.3333333333333329E-2</v>
      </c>
      <c r="L31" s="193">
        <f t="shared" si="13"/>
        <v>8.3333333333333329E-2</v>
      </c>
      <c r="M31" s="193">
        <f t="shared" si="13"/>
        <v>8.3333333333333329E-2</v>
      </c>
      <c r="N31" s="185"/>
      <c r="O31" s="185"/>
      <c r="P31" s="185"/>
      <c r="Q31" s="185"/>
      <c r="R31" s="185"/>
      <c r="S31" s="193">
        <f t="shared" si="14"/>
        <v>8.3333333333333329E-2</v>
      </c>
      <c r="T31" s="193">
        <f t="shared" si="14"/>
        <v>8.3333333333333329E-2</v>
      </c>
      <c r="U31" s="193">
        <f t="shared" si="14"/>
        <v>8.3333333333333329E-2</v>
      </c>
      <c r="V31" s="271"/>
      <c r="W31" s="191"/>
      <c r="X31" s="191"/>
      <c r="Y31" s="191"/>
      <c r="Z31" s="201"/>
      <c r="AA31" s="201"/>
      <c r="AB31" s="202"/>
      <c r="AC31" s="191"/>
      <c r="AD31" s="191"/>
      <c r="AE31" s="201"/>
      <c r="AF31" s="201"/>
    </row>
    <row r="32" spans="2:49">
      <c r="B32" s="203"/>
      <c r="C32" s="183" t="s">
        <v>22</v>
      </c>
      <c r="D32" s="270"/>
      <c r="E32" s="270"/>
      <c r="F32" s="193">
        <f>$Y$32/6</f>
        <v>2.1666666666666665</v>
      </c>
      <c r="G32" s="193">
        <f t="shared" ref="G32:H33" si="16">$Y$32/6</f>
        <v>2.1666666666666665</v>
      </c>
      <c r="H32" s="193">
        <f t="shared" si="16"/>
        <v>2.1666666666666665</v>
      </c>
      <c r="I32" s="193">
        <f>$AD$32/16</f>
        <v>2.3125</v>
      </c>
      <c r="J32" s="193">
        <f t="shared" ref="J32:M33" si="17">$AD$32/16</f>
        <v>2.3125</v>
      </c>
      <c r="K32" s="193">
        <f t="shared" si="17"/>
        <v>2.3125</v>
      </c>
      <c r="L32" s="193">
        <f t="shared" si="17"/>
        <v>2.3125</v>
      </c>
      <c r="M32" s="193">
        <f t="shared" si="17"/>
        <v>2.3125</v>
      </c>
      <c r="N32" s="185"/>
      <c r="O32" s="185"/>
      <c r="P32" s="185"/>
      <c r="Q32" s="185"/>
      <c r="R32" s="185"/>
      <c r="S32" s="193">
        <f t="shared" ref="S32:U33" si="18">$AD$32/16</f>
        <v>2.3125</v>
      </c>
      <c r="T32" s="193">
        <f t="shared" si="18"/>
        <v>2.3125</v>
      </c>
      <c r="U32" s="193">
        <f t="shared" si="18"/>
        <v>2.3125</v>
      </c>
      <c r="V32" s="271"/>
      <c r="W32" s="188">
        <f>COUNT(F32:H33)</f>
        <v>6</v>
      </c>
      <c r="X32" s="188">
        <f>SUM(F32:H33)</f>
        <v>12.999999999999998</v>
      </c>
      <c r="Y32" s="204">
        <f>AN19</f>
        <v>13</v>
      </c>
      <c r="Z32" s="199">
        <f>X32/Y32</f>
        <v>0.99999999999999989</v>
      </c>
      <c r="AA32" s="199">
        <f>AO19/AI21</f>
        <v>9.7500000000000003E-2</v>
      </c>
      <c r="AB32" s="200">
        <f>COUNT(I32:M33,S32:U33)</f>
        <v>16</v>
      </c>
      <c r="AC32" s="200">
        <f>SUM(I32:M33,S32:U33)</f>
        <v>37</v>
      </c>
      <c r="AD32" s="200">
        <f>AN20</f>
        <v>37</v>
      </c>
      <c r="AE32" s="199">
        <f>AC32/AD32</f>
        <v>1</v>
      </c>
      <c r="AF32" s="199">
        <f>AO20/AI21</f>
        <v>9.2499999999999999E-2</v>
      </c>
    </row>
    <row r="33" spans="2:45">
      <c r="B33" s="203"/>
      <c r="C33" s="183" t="s">
        <v>23</v>
      </c>
      <c r="D33" s="270"/>
      <c r="E33" s="270"/>
      <c r="F33" s="193">
        <f t="shared" ref="F33" si="19">$Y$32/6</f>
        <v>2.1666666666666665</v>
      </c>
      <c r="G33" s="193">
        <f t="shared" si="16"/>
        <v>2.1666666666666665</v>
      </c>
      <c r="H33" s="193">
        <f t="shared" si="16"/>
        <v>2.1666666666666665</v>
      </c>
      <c r="I33" s="193">
        <f t="shared" ref="I33" si="20">$AD$32/16</f>
        <v>2.3125</v>
      </c>
      <c r="J33" s="193">
        <f t="shared" si="17"/>
        <v>2.3125</v>
      </c>
      <c r="K33" s="193">
        <f t="shared" si="17"/>
        <v>2.3125</v>
      </c>
      <c r="L33" s="193">
        <f t="shared" si="17"/>
        <v>2.3125</v>
      </c>
      <c r="M33" s="193">
        <f t="shared" si="17"/>
        <v>2.3125</v>
      </c>
      <c r="N33" s="185"/>
      <c r="O33" s="185"/>
      <c r="P33" s="185"/>
      <c r="Q33" s="185"/>
      <c r="R33" s="185"/>
      <c r="S33" s="193">
        <f t="shared" si="18"/>
        <v>2.3125</v>
      </c>
      <c r="T33" s="193">
        <f t="shared" si="18"/>
        <v>2.3125</v>
      </c>
      <c r="U33" s="193">
        <f t="shared" si="18"/>
        <v>2.3125</v>
      </c>
      <c r="V33" s="271"/>
      <c r="W33" s="191"/>
      <c r="X33" s="191"/>
      <c r="Y33" s="191"/>
      <c r="Z33" s="201"/>
      <c r="AA33" s="201"/>
      <c r="AB33" s="202"/>
      <c r="AC33" s="202"/>
      <c r="AD33" s="202"/>
      <c r="AE33" s="201"/>
      <c r="AF33" s="201"/>
    </row>
    <row r="34" spans="2:45">
      <c r="B34" s="203"/>
      <c r="C34" s="183" t="s">
        <v>57</v>
      </c>
      <c r="D34" s="270"/>
      <c r="E34" s="270"/>
      <c r="F34" s="193">
        <f>$Y$28/18</f>
        <v>1.6666666666666667</v>
      </c>
      <c r="G34" s="193">
        <f t="shared" ref="G34:H35" si="21">$Y$28/18</f>
        <v>1.6666666666666667</v>
      </c>
      <c r="H34" s="193">
        <f t="shared" si="21"/>
        <v>1.6666666666666667</v>
      </c>
      <c r="I34" s="193">
        <f t="shared" ref="I34:M35" si="22">$AD$28/48</f>
        <v>8.3333333333333329E-2</v>
      </c>
      <c r="J34" s="193">
        <f t="shared" si="22"/>
        <v>8.3333333333333329E-2</v>
      </c>
      <c r="K34" s="193">
        <f t="shared" si="22"/>
        <v>8.3333333333333329E-2</v>
      </c>
      <c r="L34" s="193">
        <f t="shared" si="22"/>
        <v>8.3333333333333329E-2</v>
      </c>
      <c r="M34" s="193">
        <f t="shared" si="22"/>
        <v>8.3333333333333329E-2</v>
      </c>
      <c r="N34" s="185"/>
      <c r="O34" s="185"/>
      <c r="P34" s="185"/>
      <c r="Q34" s="185"/>
      <c r="R34" s="185"/>
      <c r="S34" s="193">
        <f t="shared" ref="S34:U35" si="23">$AD$28/48</f>
        <v>8.3333333333333329E-2</v>
      </c>
      <c r="T34" s="193">
        <f t="shared" si="23"/>
        <v>8.3333333333333329E-2</v>
      </c>
      <c r="U34" s="193">
        <f t="shared" si="23"/>
        <v>8.3333333333333329E-2</v>
      </c>
      <c r="V34" s="271"/>
      <c r="W34" s="206">
        <f t="shared" ref="W34:AD34" si="24">W28</f>
        <v>18</v>
      </c>
      <c r="X34" s="206">
        <f t="shared" si="24"/>
        <v>30.000000000000007</v>
      </c>
      <c r="Y34" s="206">
        <f t="shared" si="24"/>
        <v>30</v>
      </c>
      <c r="Z34" s="207">
        <f t="shared" si="24"/>
        <v>1.0000000000000002</v>
      </c>
      <c r="AA34" s="208">
        <f t="shared" si="24"/>
        <v>0.22500000000000001</v>
      </c>
      <c r="AB34" s="209">
        <f t="shared" si="24"/>
        <v>48</v>
      </c>
      <c r="AC34" s="209">
        <f t="shared" si="24"/>
        <v>4.0000000000000027</v>
      </c>
      <c r="AD34" s="209">
        <f t="shared" si="24"/>
        <v>4</v>
      </c>
      <c r="AE34" s="208">
        <f>AE28</f>
        <v>1.0000000000000007</v>
      </c>
      <c r="AF34" s="208">
        <f>AF28</f>
        <v>0.01</v>
      </c>
      <c r="AM34" s="49"/>
      <c r="AN34" s="49"/>
      <c r="AO34" s="49"/>
      <c r="AP34" s="49"/>
      <c r="AQ34" s="49"/>
      <c r="AR34" s="49"/>
      <c r="AS34" s="49"/>
    </row>
    <row r="35" spans="2:45">
      <c r="B35" s="203"/>
      <c r="C35" s="183" t="s">
        <v>24</v>
      </c>
      <c r="D35" s="270"/>
      <c r="E35" s="270"/>
      <c r="F35" s="193">
        <f>$Y$28/18</f>
        <v>1.6666666666666667</v>
      </c>
      <c r="G35" s="193">
        <f t="shared" si="21"/>
        <v>1.6666666666666667</v>
      </c>
      <c r="H35" s="193">
        <f t="shared" si="21"/>
        <v>1.6666666666666667</v>
      </c>
      <c r="I35" s="193">
        <f t="shared" si="22"/>
        <v>8.3333333333333329E-2</v>
      </c>
      <c r="J35" s="193">
        <f t="shared" si="22"/>
        <v>8.3333333333333329E-2</v>
      </c>
      <c r="K35" s="193">
        <f t="shared" si="22"/>
        <v>8.3333333333333329E-2</v>
      </c>
      <c r="L35" s="193">
        <f t="shared" si="22"/>
        <v>8.3333333333333329E-2</v>
      </c>
      <c r="M35" s="193">
        <f t="shared" si="22"/>
        <v>8.3333333333333329E-2</v>
      </c>
      <c r="N35" s="185"/>
      <c r="O35" s="185"/>
      <c r="P35" s="185"/>
      <c r="Q35" s="185"/>
      <c r="R35" s="185"/>
      <c r="S35" s="193">
        <f t="shared" si="23"/>
        <v>8.3333333333333329E-2</v>
      </c>
      <c r="T35" s="193">
        <f t="shared" si="23"/>
        <v>8.3333333333333329E-2</v>
      </c>
      <c r="U35" s="193">
        <f t="shared" si="23"/>
        <v>8.3333333333333329E-2</v>
      </c>
      <c r="V35" s="271"/>
      <c r="W35" s="211"/>
      <c r="X35" s="211"/>
      <c r="Y35" s="211"/>
      <c r="Z35" s="211"/>
      <c r="AA35" s="212"/>
      <c r="AB35" s="213"/>
      <c r="AC35" s="213"/>
      <c r="AD35" s="213"/>
      <c r="AE35" s="212"/>
      <c r="AF35" s="212"/>
      <c r="AM35" s="49"/>
      <c r="AN35" s="49"/>
      <c r="AO35" s="49"/>
      <c r="AP35" s="49"/>
      <c r="AQ35" s="49"/>
      <c r="AR35" s="49"/>
      <c r="AS35" s="49"/>
    </row>
    <row r="36" spans="2:45">
      <c r="B36" s="203"/>
      <c r="C36" s="183" t="s">
        <v>31</v>
      </c>
      <c r="D36" s="270"/>
      <c r="E36" s="270"/>
      <c r="F36" s="193">
        <f t="shared" ref="F36:H38" si="25">$Y$36/9</f>
        <v>0.66666666666666663</v>
      </c>
      <c r="G36" s="193">
        <f t="shared" si="25"/>
        <v>0.66666666666666663</v>
      </c>
      <c r="H36" s="193">
        <f t="shared" si="25"/>
        <v>0.66666666666666663</v>
      </c>
      <c r="I36" s="193">
        <f t="shared" ref="I36:M38" si="26">$AD$36/24</f>
        <v>0.58333333333333337</v>
      </c>
      <c r="J36" s="193">
        <f t="shared" si="26"/>
        <v>0.58333333333333337</v>
      </c>
      <c r="K36" s="193">
        <f t="shared" si="26"/>
        <v>0.58333333333333337</v>
      </c>
      <c r="L36" s="193">
        <f t="shared" si="26"/>
        <v>0.58333333333333337</v>
      </c>
      <c r="M36" s="193">
        <f t="shared" si="26"/>
        <v>0.58333333333333337</v>
      </c>
      <c r="N36" s="185"/>
      <c r="O36" s="185"/>
      <c r="P36" s="185"/>
      <c r="Q36" s="185"/>
      <c r="R36" s="185"/>
      <c r="S36" s="193">
        <f t="shared" ref="S36:U38" si="27">$AD$36/24</f>
        <v>0.58333333333333337</v>
      </c>
      <c r="T36" s="193">
        <f t="shared" si="27"/>
        <v>0.58333333333333337</v>
      </c>
      <c r="U36" s="193">
        <f t="shared" si="27"/>
        <v>0.58333333333333337</v>
      </c>
      <c r="V36" s="271"/>
      <c r="W36" s="195">
        <f>COUNT(F36:H38)</f>
        <v>9</v>
      </c>
      <c r="X36" s="195">
        <f>SUM(F36:H38)</f>
        <v>6</v>
      </c>
      <c r="Y36" s="196">
        <f>AP19</f>
        <v>6</v>
      </c>
      <c r="Z36" s="197">
        <f>X36/Y36</f>
        <v>1</v>
      </c>
      <c r="AA36" s="197">
        <f>AQ19/AI21</f>
        <v>4.4999999999999998E-2</v>
      </c>
      <c r="AB36" s="195">
        <f>COUNT(I36:M38,S36:U38)</f>
        <v>24</v>
      </c>
      <c r="AC36" s="195">
        <f>SUM(I36:M38,S36:U38)</f>
        <v>14.000000000000005</v>
      </c>
      <c r="AD36" s="196">
        <f>AP20</f>
        <v>14</v>
      </c>
      <c r="AE36" s="197">
        <f>AC36/AD36</f>
        <v>1.0000000000000004</v>
      </c>
      <c r="AF36" s="197">
        <f>AQ20/AI21</f>
        <v>3.5000000000000003E-2</v>
      </c>
      <c r="AM36" s="49"/>
      <c r="AN36" s="49"/>
      <c r="AO36" s="49"/>
      <c r="AP36" s="49"/>
      <c r="AQ36" s="49"/>
      <c r="AR36" s="49"/>
      <c r="AS36" s="49"/>
    </row>
    <row r="37" spans="2:45">
      <c r="B37" s="203"/>
      <c r="C37" s="183" t="s">
        <v>30</v>
      </c>
      <c r="D37" s="270"/>
      <c r="E37" s="270"/>
      <c r="F37" s="193">
        <f t="shared" si="25"/>
        <v>0.66666666666666663</v>
      </c>
      <c r="G37" s="193">
        <f t="shared" si="25"/>
        <v>0.66666666666666663</v>
      </c>
      <c r="H37" s="193">
        <f t="shared" si="25"/>
        <v>0.66666666666666663</v>
      </c>
      <c r="I37" s="193">
        <f t="shared" si="26"/>
        <v>0.58333333333333337</v>
      </c>
      <c r="J37" s="193">
        <f t="shared" si="26"/>
        <v>0.58333333333333337</v>
      </c>
      <c r="K37" s="193">
        <f t="shared" si="26"/>
        <v>0.58333333333333337</v>
      </c>
      <c r="L37" s="193">
        <f t="shared" si="26"/>
        <v>0.58333333333333337</v>
      </c>
      <c r="M37" s="193">
        <f t="shared" si="26"/>
        <v>0.58333333333333337</v>
      </c>
      <c r="N37" s="185"/>
      <c r="O37" s="185"/>
      <c r="P37" s="185"/>
      <c r="Q37" s="185"/>
      <c r="R37" s="185"/>
      <c r="S37" s="193">
        <f t="shared" si="27"/>
        <v>0.58333333333333337</v>
      </c>
      <c r="T37" s="193">
        <f t="shared" si="27"/>
        <v>0.58333333333333337</v>
      </c>
      <c r="U37" s="193">
        <f t="shared" si="27"/>
        <v>0.58333333333333337</v>
      </c>
      <c r="V37" s="271"/>
      <c r="W37" s="188"/>
      <c r="X37" s="188"/>
      <c r="Y37" s="188"/>
      <c r="Z37" s="199"/>
      <c r="AA37" s="199"/>
      <c r="AB37" s="188"/>
      <c r="AC37" s="188"/>
      <c r="AD37" s="188"/>
      <c r="AE37" s="199"/>
      <c r="AF37" s="199"/>
    </row>
    <row r="38" spans="2:45">
      <c r="B38" s="203"/>
      <c r="C38" s="183" t="s">
        <v>29</v>
      </c>
      <c r="D38" s="270"/>
      <c r="E38" s="270"/>
      <c r="F38" s="193">
        <f t="shared" si="25"/>
        <v>0.66666666666666663</v>
      </c>
      <c r="G38" s="193">
        <f t="shared" si="25"/>
        <v>0.66666666666666663</v>
      </c>
      <c r="H38" s="193">
        <f t="shared" si="25"/>
        <v>0.66666666666666663</v>
      </c>
      <c r="I38" s="193">
        <f t="shared" si="26"/>
        <v>0.58333333333333337</v>
      </c>
      <c r="J38" s="193">
        <f t="shared" si="26"/>
        <v>0.58333333333333337</v>
      </c>
      <c r="K38" s="193">
        <f t="shared" si="26"/>
        <v>0.58333333333333337</v>
      </c>
      <c r="L38" s="193">
        <f t="shared" si="26"/>
        <v>0.58333333333333337</v>
      </c>
      <c r="M38" s="193">
        <f t="shared" si="26"/>
        <v>0.58333333333333337</v>
      </c>
      <c r="N38" s="185"/>
      <c r="O38" s="185"/>
      <c r="P38" s="185"/>
      <c r="Q38" s="185"/>
      <c r="R38" s="185"/>
      <c r="S38" s="193">
        <f t="shared" si="27"/>
        <v>0.58333333333333337</v>
      </c>
      <c r="T38" s="193">
        <f t="shared" si="27"/>
        <v>0.58333333333333337</v>
      </c>
      <c r="U38" s="193">
        <f t="shared" si="27"/>
        <v>0.58333333333333337</v>
      </c>
      <c r="V38" s="271"/>
      <c r="W38" s="191"/>
      <c r="X38" s="191"/>
      <c r="Y38" s="191"/>
      <c r="Z38" s="201"/>
      <c r="AA38" s="201"/>
      <c r="AB38" s="191"/>
      <c r="AC38" s="191"/>
      <c r="AD38" s="191"/>
      <c r="AE38" s="201"/>
      <c r="AF38" s="201"/>
    </row>
    <row r="39" spans="2:45" ht="30.6">
      <c r="B39" s="214" t="s">
        <v>73</v>
      </c>
      <c r="C39" s="183" t="s">
        <v>25</v>
      </c>
      <c r="D39" s="270"/>
      <c r="E39" s="270"/>
      <c r="F39" s="270"/>
      <c r="G39" s="270"/>
      <c r="H39" s="270"/>
      <c r="I39" s="270"/>
      <c r="J39" s="270"/>
      <c r="K39" s="270"/>
      <c r="L39" s="270"/>
      <c r="M39" s="270"/>
      <c r="N39" s="185"/>
      <c r="O39" s="185"/>
      <c r="P39" s="185"/>
      <c r="Q39" s="270"/>
      <c r="R39" s="185"/>
      <c r="S39" s="270"/>
      <c r="T39" s="270"/>
      <c r="U39" s="270"/>
      <c r="V39" s="271"/>
      <c r="W39" s="215" t="s">
        <v>102</v>
      </c>
      <c r="X39" s="215" t="s">
        <v>102</v>
      </c>
      <c r="Y39" s="215" t="s">
        <v>102</v>
      </c>
      <c r="Z39" s="215" t="s">
        <v>102</v>
      </c>
      <c r="AA39" s="215" t="s">
        <v>102</v>
      </c>
      <c r="AB39" s="215" t="s">
        <v>102</v>
      </c>
      <c r="AC39" s="215" t="s">
        <v>102</v>
      </c>
      <c r="AD39" s="215" t="s">
        <v>102</v>
      </c>
      <c r="AE39" s="215" t="s">
        <v>102</v>
      </c>
      <c r="AF39" s="215" t="s">
        <v>102</v>
      </c>
      <c r="AM39" s="218"/>
      <c r="AN39" s="218"/>
      <c r="AO39" s="218"/>
      <c r="AP39" s="218"/>
      <c r="AQ39" s="218"/>
      <c r="AR39" s="218"/>
      <c r="AS39" s="218"/>
    </row>
    <row r="40" spans="2:45">
      <c r="B40" s="203" t="s">
        <v>78</v>
      </c>
      <c r="C40" s="183" t="s">
        <v>26</v>
      </c>
      <c r="D40" s="224"/>
      <c r="E40" s="224"/>
      <c r="F40" s="224"/>
      <c r="G40" s="224"/>
      <c r="H40" s="224"/>
      <c r="I40" s="224"/>
      <c r="J40" s="224"/>
      <c r="K40" s="224"/>
      <c r="L40" s="224"/>
      <c r="M40" s="224"/>
      <c r="N40" s="270"/>
      <c r="O40" s="270"/>
      <c r="P40" s="270"/>
      <c r="Q40" s="222"/>
      <c r="R40" s="223"/>
      <c r="S40" s="224"/>
      <c r="T40" s="224"/>
      <c r="U40" s="224"/>
      <c r="V40" s="225"/>
      <c r="W40" s="215" t="s">
        <v>102</v>
      </c>
      <c r="X40" s="215" t="s">
        <v>102</v>
      </c>
      <c r="Y40" s="215" t="s">
        <v>102</v>
      </c>
      <c r="Z40" s="215" t="s">
        <v>102</v>
      </c>
      <c r="AA40" s="215" t="s">
        <v>102</v>
      </c>
      <c r="AB40" s="215" t="s">
        <v>102</v>
      </c>
      <c r="AC40" s="215" t="s">
        <v>102</v>
      </c>
      <c r="AD40" s="215" t="s">
        <v>102</v>
      </c>
      <c r="AE40" s="215" t="s">
        <v>102</v>
      </c>
      <c r="AF40" s="215" t="s">
        <v>102</v>
      </c>
      <c r="AM40" s="218"/>
      <c r="AN40" s="218"/>
      <c r="AO40" s="218"/>
      <c r="AP40" s="218"/>
      <c r="AQ40" s="218"/>
      <c r="AR40" s="218"/>
      <c r="AS40" s="218"/>
    </row>
    <row r="41" spans="2:45">
      <c r="B41" s="203"/>
      <c r="C41" s="183" t="s">
        <v>35</v>
      </c>
      <c r="D41" s="270"/>
      <c r="E41" s="270"/>
      <c r="F41" s="193">
        <f t="shared" ref="F41:H54" si="28">$Y$41/42</f>
        <v>0.26190476190476192</v>
      </c>
      <c r="G41" s="193">
        <f t="shared" si="28"/>
        <v>0.26190476190476192</v>
      </c>
      <c r="H41" s="193">
        <f t="shared" si="28"/>
        <v>0.26190476190476192</v>
      </c>
      <c r="I41" s="193">
        <f t="shared" ref="I41:M54" si="29">$AD$41/112</f>
        <v>0.25892857142857145</v>
      </c>
      <c r="J41" s="193">
        <f t="shared" si="29"/>
        <v>0.25892857142857145</v>
      </c>
      <c r="K41" s="193">
        <f t="shared" si="29"/>
        <v>0.25892857142857145</v>
      </c>
      <c r="L41" s="193">
        <f t="shared" si="29"/>
        <v>0.25892857142857145</v>
      </c>
      <c r="M41" s="193">
        <f t="shared" si="29"/>
        <v>0.25892857142857145</v>
      </c>
      <c r="N41" s="185"/>
      <c r="O41" s="185"/>
      <c r="P41" s="185"/>
      <c r="Q41" s="185"/>
      <c r="R41" s="185"/>
      <c r="S41" s="193">
        <f t="shared" ref="S41:U54" si="30">$AD$41/112</f>
        <v>0.25892857142857145</v>
      </c>
      <c r="T41" s="193">
        <f t="shared" si="30"/>
        <v>0.25892857142857145</v>
      </c>
      <c r="U41" s="193">
        <f t="shared" si="30"/>
        <v>0.25892857142857145</v>
      </c>
      <c r="V41" s="271"/>
      <c r="W41" s="195">
        <f>COUNT(F41:H54)</f>
        <v>42</v>
      </c>
      <c r="X41" s="195">
        <f>SUM(F41:H54)</f>
        <v>11.000000000000009</v>
      </c>
      <c r="Y41" s="196">
        <f>AT19</f>
        <v>11</v>
      </c>
      <c r="Z41" s="197">
        <f>X41/Y41</f>
        <v>1.0000000000000009</v>
      </c>
      <c r="AA41" s="197">
        <f>AU19/AI21</f>
        <v>8.2500000000000004E-2</v>
      </c>
      <c r="AB41" s="195">
        <f>COUNT(I41:M54,S41:U54)</f>
        <v>112</v>
      </c>
      <c r="AC41" s="195">
        <f>SUM(I41:M54,S41:U54)</f>
        <v>29.000000000000068</v>
      </c>
      <c r="AD41" s="196">
        <f>AT20</f>
        <v>29</v>
      </c>
      <c r="AE41" s="197">
        <f>AC41/AD41</f>
        <v>1.0000000000000022</v>
      </c>
      <c r="AF41" s="197">
        <f>AU20/AI21</f>
        <v>7.2499999999999995E-2</v>
      </c>
      <c r="AM41" s="218"/>
      <c r="AN41" s="218"/>
      <c r="AO41" s="218"/>
      <c r="AP41" s="218"/>
      <c r="AQ41" s="218"/>
      <c r="AR41" s="218"/>
      <c r="AS41" s="218"/>
    </row>
    <row r="42" spans="2:45">
      <c r="B42" s="203"/>
      <c r="C42" s="183" t="s">
        <v>36</v>
      </c>
      <c r="D42" s="270"/>
      <c r="E42" s="270"/>
      <c r="F42" s="193">
        <f t="shared" si="28"/>
        <v>0.26190476190476192</v>
      </c>
      <c r="G42" s="193">
        <f t="shared" si="28"/>
        <v>0.26190476190476192</v>
      </c>
      <c r="H42" s="193">
        <f t="shared" si="28"/>
        <v>0.26190476190476192</v>
      </c>
      <c r="I42" s="193">
        <f t="shared" si="29"/>
        <v>0.25892857142857145</v>
      </c>
      <c r="J42" s="193">
        <f t="shared" si="29"/>
        <v>0.25892857142857145</v>
      </c>
      <c r="K42" s="193">
        <f t="shared" si="29"/>
        <v>0.25892857142857145</v>
      </c>
      <c r="L42" s="193">
        <f t="shared" si="29"/>
        <v>0.25892857142857145</v>
      </c>
      <c r="M42" s="193">
        <f t="shared" si="29"/>
        <v>0.25892857142857145</v>
      </c>
      <c r="N42" s="185"/>
      <c r="O42" s="185"/>
      <c r="P42" s="185"/>
      <c r="Q42" s="185"/>
      <c r="R42" s="185"/>
      <c r="S42" s="193">
        <f t="shared" si="30"/>
        <v>0.25892857142857145</v>
      </c>
      <c r="T42" s="193">
        <f t="shared" si="30"/>
        <v>0.25892857142857145</v>
      </c>
      <c r="U42" s="193">
        <f t="shared" si="30"/>
        <v>0.25892857142857145</v>
      </c>
      <c r="V42" s="271"/>
      <c r="W42" s="188"/>
      <c r="X42" s="188"/>
      <c r="Y42" s="188"/>
      <c r="Z42" s="199"/>
      <c r="AA42" s="199"/>
      <c r="AB42" s="188"/>
      <c r="AC42" s="188"/>
      <c r="AD42" s="188"/>
      <c r="AE42" s="199"/>
      <c r="AF42" s="199"/>
      <c r="AH42" s="226"/>
    </row>
    <row r="43" spans="2:45">
      <c r="B43" s="203"/>
      <c r="C43" s="183" t="s">
        <v>38</v>
      </c>
      <c r="D43" s="270"/>
      <c r="E43" s="270"/>
      <c r="F43" s="193">
        <f t="shared" si="28"/>
        <v>0.26190476190476192</v>
      </c>
      <c r="G43" s="193">
        <f t="shared" si="28"/>
        <v>0.26190476190476192</v>
      </c>
      <c r="H43" s="193">
        <f t="shared" si="28"/>
        <v>0.26190476190476192</v>
      </c>
      <c r="I43" s="193">
        <f t="shared" si="29"/>
        <v>0.25892857142857145</v>
      </c>
      <c r="J43" s="193">
        <f t="shared" si="29"/>
        <v>0.25892857142857145</v>
      </c>
      <c r="K43" s="193">
        <f t="shared" si="29"/>
        <v>0.25892857142857145</v>
      </c>
      <c r="L43" s="193">
        <f t="shared" si="29"/>
        <v>0.25892857142857145</v>
      </c>
      <c r="M43" s="193">
        <f t="shared" si="29"/>
        <v>0.25892857142857145</v>
      </c>
      <c r="N43" s="185"/>
      <c r="O43" s="185"/>
      <c r="P43" s="185"/>
      <c r="Q43" s="185"/>
      <c r="R43" s="185"/>
      <c r="S43" s="193">
        <f t="shared" si="30"/>
        <v>0.25892857142857145</v>
      </c>
      <c r="T43" s="193">
        <f t="shared" si="30"/>
        <v>0.25892857142857145</v>
      </c>
      <c r="U43" s="193">
        <f t="shared" si="30"/>
        <v>0.25892857142857145</v>
      </c>
      <c r="V43" s="271"/>
      <c r="W43" s="188"/>
      <c r="X43" s="188"/>
      <c r="Y43" s="188"/>
      <c r="Z43" s="199"/>
      <c r="AA43" s="199"/>
      <c r="AB43" s="188"/>
      <c r="AC43" s="188"/>
      <c r="AD43" s="188"/>
      <c r="AE43" s="199"/>
      <c r="AF43" s="199"/>
      <c r="AH43" s="226"/>
    </row>
    <row r="44" spans="2:45">
      <c r="B44" s="203"/>
      <c r="C44" s="183" t="s">
        <v>40</v>
      </c>
      <c r="D44" s="270"/>
      <c r="E44" s="270"/>
      <c r="F44" s="193">
        <f t="shared" si="28"/>
        <v>0.26190476190476192</v>
      </c>
      <c r="G44" s="193">
        <f t="shared" si="28"/>
        <v>0.26190476190476192</v>
      </c>
      <c r="H44" s="193">
        <f t="shared" si="28"/>
        <v>0.26190476190476192</v>
      </c>
      <c r="I44" s="193">
        <f t="shared" si="29"/>
        <v>0.25892857142857145</v>
      </c>
      <c r="J44" s="193">
        <f t="shared" si="29"/>
        <v>0.25892857142857145</v>
      </c>
      <c r="K44" s="193">
        <f t="shared" si="29"/>
        <v>0.25892857142857145</v>
      </c>
      <c r="L44" s="193">
        <f t="shared" si="29"/>
        <v>0.25892857142857145</v>
      </c>
      <c r="M44" s="193">
        <f t="shared" si="29"/>
        <v>0.25892857142857145</v>
      </c>
      <c r="N44" s="185"/>
      <c r="O44" s="185"/>
      <c r="P44" s="185"/>
      <c r="Q44" s="185"/>
      <c r="R44" s="185"/>
      <c r="S44" s="193">
        <f t="shared" si="30"/>
        <v>0.25892857142857145</v>
      </c>
      <c r="T44" s="193">
        <f t="shared" si="30"/>
        <v>0.25892857142857145</v>
      </c>
      <c r="U44" s="193">
        <f t="shared" si="30"/>
        <v>0.25892857142857145</v>
      </c>
      <c r="V44" s="271"/>
      <c r="W44" s="188"/>
      <c r="X44" s="188"/>
      <c r="Y44" s="188"/>
      <c r="Z44" s="199"/>
      <c r="AA44" s="199"/>
      <c r="AB44" s="188"/>
      <c r="AC44" s="188"/>
      <c r="AD44" s="188"/>
      <c r="AE44" s="199"/>
      <c r="AF44" s="199"/>
    </row>
    <row r="45" spans="2:45">
      <c r="B45" s="203"/>
      <c r="C45" s="183" t="s">
        <v>39</v>
      </c>
      <c r="D45" s="270"/>
      <c r="E45" s="270"/>
      <c r="F45" s="193">
        <f t="shared" si="28"/>
        <v>0.26190476190476192</v>
      </c>
      <c r="G45" s="193">
        <f t="shared" si="28"/>
        <v>0.26190476190476192</v>
      </c>
      <c r="H45" s="193">
        <f t="shared" si="28"/>
        <v>0.26190476190476192</v>
      </c>
      <c r="I45" s="193">
        <f t="shared" si="29"/>
        <v>0.25892857142857145</v>
      </c>
      <c r="J45" s="193">
        <f t="shared" si="29"/>
        <v>0.25892857142857145</v>
      </c>
      <c r="K45" s="193">
        <f t="shared" si="29"/>
        <v>0.25892857142857145</v>
      </c>
      <c r="L45" s="193">
        <f t="shared" si="29"/>
        <v>0.25892857142857145</v>
      </c>
      <c r="M45" s="193">
        <f t="shared" si="29"/>
        <v>0.25892857142857145</v>
      </c>
      <c r="N45" s="185"/>
      <c r="O45" s="185"/>
      <c r="P45" s="185"/>
      <c r="Q45" s="185"/>
      <c r="R45" s="185"/>
      <c r="S45" s="193">
        <f t="shared" si="30"/>
        <v>0.25892857142857145</v>
      </c>
      <c r="T45" s="193">
        <f t="shared" si="30"/>
        <v>0.25892857142857145</v>
      </c>
      <c r="U45" s="193">
        <f t="shared" si="30"/>
        <v>0.25892857142857145</v>
      </c>
      <c r="V45" s="271"/>
      <c r="W45" s="188"/>
      <c r="X45" s="188"/>
      <c r="Y45" s="188"/>
      <c r="Z45" s="199"/>
      <c r="AA45" s="199"/>
      <c r="AB45" s="188"/>
      <c r="AC45" s="188"/>
      <c r="AD45" s="188"/>
      <c r="AE45" s="199"/>
      <c r="AF45" s="199"/>
    </row>
    <row r="46" spans="2:45">
      <c r="B46" s="203"/>
      <c r="C46" s="183" t="s">
        <v>37</v>
      </c>
      <c r="D46" s="270"/>
      <c r="E46" s="270"/>
      <c r="F46" s="193">
        <f t="shared" si="28"/>
        <v>0.26190476190476192</v>
      </c>
      <c r="G46" s="193">
        <f t="shared" si="28"/>
        <v>0.26190476190476192</v>
      </c>
      <c r="H46" s="193">
        <f t="shared" si="28"/>
        <v>0.26190476190476192</v>
      </c>
      <c r="I46" s="193">
        <f t="shared" si="29"/>
        <v>0.25892857142857145</v>
      </c>
      <c r="J46" s="193">
        <f t="shared" si="29"/>
        <v>0.25892857142857145</v>
      </c>
      <c r="K46" s="193">
        <f t="shared" si="29"/>
        <v>0.25892857142857145</v>
      </c>
      <c r="L46" s="193">
        <f t="shared" si="29"/>
        <v>0.25892857142857145</v>
      </c>
      <c r="M46" s="193">
        <f t="shared" si="29"/>
        <v>0.25892857142857145</v>
      </c>
      <c r="N46" s="185"/>
      <c r="O46" s="185"/>
      <c r="P46" s="185"/>
      <c r="Q46" s="185"/>
      <c r="R46" s="185"/>
      <c r="S46" s="193">
        <f t="shared" si="30"/>
        <v>0.25892857142857145</v>
      </c>
      <c r="T46" s="193">
        <f t="shared" si="30"/>
        <v>0.25892857142857145</v>
      </c>
      <c r="U46" s="193">
        <f t="shared" si="30"/>
        <v>0.25892857142857145</v>
      </c>
      <c r="V46" s="271"/>
      <c r="W46" s="188"/>
      <c r="X46" s="188"/>
      <c r="Y46" s="188"/>
      <c r="Z46" s="199"/>
      <c r="AA46" s="199"/>
      <c r="AB46" s="188"/>
      <c r="AC46" s="188"/>
      <c r="AD46" s="188"/>
      <c r="AE46" s="199"/>
      <c r="AF46" s="199"/>
      <c r="AL46" s="181" t="s">
        <v>97</v>
      </c>
      <c r="AN46" s="181" t="s">
        <v>98</v>
      </c>
    </row>
    <row r="47" spans="2:45">
      <c r="B47" s="203"/>
      <c r="C47" s="183" t="s">
        <v>41</v>
      </c>
      <c r="D47" s="270"/>
      <c r="E47" s="270"/>
      <c r="F47" s="193">
        <f t="shared" si="28"/>
        <v>0.26190476190476192</v>
      </c>
      <c r="G47" s="193">
        <f t="shared" si="28"/>
        <v>0.26190476190476192</v>
      </c>
      <c r="H47" s="193">
        <f t="shared" si="28"/>
        <v>0.26190476190476192</v>
      </c>
      <c r="I47" s="193">
        <f t="shared" si="29"/>
        <v>0.25892857142857145</v>
      </c>
      <c r="J47" s="193">
        <f t="shared" si="29"/>
        <v>0.25892857142857145</v>
      </c>
      <c r="K47" s="193">
        <f t="shared" si="29"/>
        <v>0.25892857142857145</v>
      </c>
      <c r="L47" s="193">
        <f t="shared" si="29"/>
        <v>0.25892857142857145</v>
      </c>
      <c r="M47" s="193">
        <f t="shared" si="29"/>
        <v>0.25892857142857145</v>
      </c>
      <c r="N47" s="185"/>
      <c r="O47" s="185"/>
      <c r="P47" s="185"/>
      <c r="Q47" s="185"/>
      <c r="R47" s="185"/>
      <c r="S47" s="193">
        <f t="shared" si="30"/>
        <v>0.25892857142857145</v>
      </c>
      <c r="T47" s="193">
        <f t="shared" si="30"/>
        <v>0.25892857142857145</v>
      </c>
      <c r="U47" s="193">
        <f t="shared" si="30"/>
        <v>0.25892857142857145</v>
      </c>
      <c r="V47" s="271"/>
      <c r="W47" s="188"/>
      <c r="X47" s="188"/>
      <c r="Y47" s="188"/>
      <c r="Z47" s="199"/>
      <c r="AA47" s="199"/>
      <c r="AB47" s="188"/>
      <c r="AC47" s="188"/>
      <c r="AD47" s="188"/>
      <c r="AE47" s="199"/>
      <c r="AF47" s="199"/>
      <c r="AJ47" s="181" t="s">
        <v>81</v>
      </c>
      <c r="AL47" s="181">
        <f t="shared" ref="AL47" si="31">$Y$23/15</f>
        <v>2.2000000000000002</v>
      </c>
      <c r="AN47" s="181">
        <f>$AD$23/40</f>
        <v>0.05</v>
      </c>
    </row>
    <row r="48" spans="2:45">
      <c r="B48" s="203"/>
      <c r="C48" s="183" t="s">
        <v>42</v>
      </c>
      <c r="D48" s="270"/>
      <c r="E48" s="270"/>
      <c r="F48" s="193">
        <f t="shared" si="28"/>
        <v>0.26190476190476192</v>
      </c>
      <c r="G48" s="193">
        <f t="shared" si="28"/>
        <v>0.26190476190476192</v>
      </c>
      <c r="H48" s="193">
        <f t="shared" si="28"/>
        <v>0.26190476190476192</v>
      </c>
      <c r="I48" s="193">
        <f t="shared" si="29"/>
        <v>0.25892857142857145</v>
      </c>
      <c r="J48" s="193">
        <f t="shared" si="29"/>
        <v>0.25892857142857145</v>
      </c>
      <c r="K48" s="193">
        <f t="shared" si="29"/>
        <v>0.25892857142857145</v>
      </c>
      <c r="L48" s="193">
        <f t="shared" si="29"/>
        <v>0.25892857142857145</v>
      </c>
      <c r="M48" s="193">
        <f t="shared" si="29"/>
        <v>0.25892857142857145</v>
      </c>
      <c r="N48" s="185"/>
      <c r="O48" s="185"/>
      <c r="P48" s="185"/>
      <c r="Q48" s="185"/>
      <c r="R48" s="185"/>
      <c r="S48" s="193">
        <f t="shared" si="30"/>
        <v>0.25892857142857145</v>
      </c>
      <c r="T48" s="193">
        <f t="shared" si="30"/>
        <v>0.25892857142857145</v>
      </c>
      <c r="U48" s="193">
        <f t="shared" si="30"/>
        <v>0.25892857142857145</v>
      </c>
      <c r="V48" s="271"/>
      <c r="W48" s="188"/>
      <c r="X48" s="188"/>
      <c r="Y48" s="188"/>
      <c r="Z48" s="199"/>
      <c r="AA48" s="199"/>
      <c r="AB48" s="188"/>
      <c r="AC48" s="188"/>
      <c r="AD48" s="188"/>
      <c r="AE48" s="199"/>
      <c r="AF48" s="199"/>
      <c r="AJ48" s="181" t="s">
        <v>71</v>
      </c>
      <c r="AL48" s="181">
        <f t="shared" ref="AL48" si="32">$Y$28/18</f>
        <v>1.6666666666666667</v>
      </c>
      <c r="AN48" s="181">
        <f>$AD$28/48</f>
        <v>8.3333333333333329E-2</v>
      </c>
    </row>
    <row r="49" spans="2:40">
      <c r="B49" s="203"/>
      <c r="C49" s="183" t="s">
        <v>43</v>
      </c>
      <c r="D49" s="270"/>
      <c r="E49" s="270"/>
      <c r="F49" s="193">
        <f t="shared" si="28"/>
        <v>0.26190476190476192</v>
      </c>
      <c r="G49" s="193">
        <f t="shared" si="28"/>
        <v>0.26190476190476192</v>
      </c>
      <c r="H49" s="193">
        <f t="shared" si="28"/>
        <v>0.26190476190476192</v>
      </c>
      <c r="I49" s="193">
        <f t="shared" si="29"/>
        <v>0.25892857142857145</v>
      </c>
      <c r="J49" s="193">
        <f t="shared" si="29"/>
        <v>0.25892857142857145</v>
      </c>
      <c r="K49" s="193">
        <f t="shared" si="29"/>
        <v>0.25892857142857145</v>
      </c>
      <c r="L49" s="193">
        <f t="shared" si="29"/>
        <v>0.25892857142857145</v>
      </c>
      <c r="M49" s="193">
        <f t="shared" si="29"/>
        <v>0.25892857142857145</v>
      </c>
      <c r="N49" s="185"/>
      <c r="O49" s="185"/>
      <c r="P49" s="185"/>
      <c r="Q49" s="185"/>
      <c r="R49" s="185"/>
      <c r="S49" s="193">
        <f t="shared" si="30"/>
        <v>0.25892857142857145</v>
      </c>
      <c r="T49" s="193">
        <f t="shared" si="30"/>
        <v>0.25892857142857145</v>
      </c>
      <c r="U49" s="193">
        <f t="shared" si="30"/>
        <v>0.25892857142857145</v>
      </c>
      <c r="V49" s="271"/>
      <c r="W49" s="188"/>
      <c r="X49" s="188"/>
      <c r="Y49" s="188"/>
      <c r="Z49" s="199"/>
      <c r="AA49" s="199"/>
      <c r="AB49" s="188"/>
      <c r="AC49" s="188"/>
      <c r="AD49" s="188"/>
      <c r="AE49" s="199"/>
      <c r="AF49" s="199"/>
      <c r="AJ49" s="181" t="s">
        <v>106</v>
      </c>
      <c r="AL49" s="181">
        <f t="shared" ref="AL49" si="33">$Y$32/6</f>
        <v>2.1666666666666665</v>
      </c>
      <c r="AN49" s="181">
        <f>$AD$32/16</f>
        <v>2.3125</v>
      </c>
    </row>
    <row r="50" spans="2:40">
      <c r="B50" s="203"/>
      <c r="C50" s="227" t="s">
        <v>44</v>
      </c>
      <c r="D50" s="270"/>
      <c r="E50" s="270"/>
      <c r="F50" s="193">
        <f t="shared" si="28"/>
        <v>0.26190476190476192</v>
      </c>
      <c r="G50" s="193">
        <f t="shared" si="28"/>
        <v>0.26190476190476192</v>
      </c>
      <c r="H50" s="193">
        <f t="shared" si="28"/>
        <v>0.26190476190476192</v>
      </c>
      <c r="I50" s="193">
        <f t="shared" si="29"/>
        <v>0.25892857142857145</v>
      </c>
      <c r="J50" s="193">
        <f t="shared" si="29"/>
        <v>0.25892857142857145</v>
      </c>
      <c r="K50" s="193">
        <f t="shared" si="29"/>
        <v>0.25892857142857145</v>
      </c>
      <c r="L50" s="193">
        <f t="shared" si="29"/>
        <v>0.25892857142857145</v>
      </c>
      <c r="M50" s="193">
        <f t="shared" si="29"/>
        <v>0.25892857142857145</v>
      </c>
      <c r="N50" s="185"/>
      <c r="O50" s="185"/>
      <c r="P50" s="185"/>
      <c r="Q50" s="185"/>
      <c r="R50" s="185"/>
      <c r="S50" s="193">
        <f t="shared" si="30"/>
        <v>0.25892857142857145</v>
      </c>
      <c r="T50" s="193">
        <f t="shared" si="30"/>
        <v>0.25892857142857145</v>
      </c>
      <c r="U50" s="193">
        <f t="shared" si="30"/>
        <v>0.25892857142857145</v>
      </c>
      <c r="V50" s="271"/>
      <c r="W50" s="188"/>
      <c r="X50" s="188"/>
      <c r="Y50" s="188"/>
      <c r="Z50" s="199"/>
      <c r="AA50" s="199"/>
      <c r="AB50" s="188"/>
      <c r="AC50" s="188"/>
      <c r="AD50" s="188"/>
      <c r="AE50" s="199"/>
      <c r="AF50" s="199"/>
      <c r="AJ50" s="181" t="s">
        <v>101</v>
      </c>
      <c r="AL50" s="181">
        <f t="shared" ref="AL50" si="34">$Y$36/9</f>
        <v>0.66666666666666663</v>
      </c>
      <c r="AN50" s="181">
        <f>$AD$36/24</f>
        <v>0.58333333333333337</v>
      </c>
    </row>
    <row r="51" spans="2:40">
      <c r="B51" s="203"/>
      <c r="C51" s="183" t="s">
        <v>45</v>
      </c>
      <c r="D51" s="270"/>
      <c r="E51" s="270"/>
      <c r="F51" s="193">
        <f t="shared" si="28"/>
        <v>0.26190476190476192</v>
      </c>
      <c r="G51" s="193">
        <f t="shared" si="28"/>
        <v>0.26190476190476192</v>
      </c>
      <c r="H51" s="193">
        <f t="shared" si="28"/>
        <v>0.26190476190476192</v>
      </c>
      <c r="I51" s="193">
        <f t="shared" si="29"/>
        <v>0.25892857142857145</v>
      </c>
      <c r="J51" s="193">
        <f t="shared" si="29"/>
        <v>0.25892857142857145</v>
      </c>
      <c r="K51" s="193">
        <f t="shared" si="29"/>
        <v>0.25892857142857145</v>
      </c>
      <c r="L51" s="193">
        <f t="shared" si="29"/>
        <v>0.25892857142857145</v>
      </c>
      <c r="M51" s="193">
        <f t="shared" si="29"/>
        <v>0.25892857142857145</v>
      </c>
      <c r="N51" s="185"/>
      <c r="O51" s="185"/>
      <c r="P51" s="185"/>
      <c r="Q51" s="185"/>
      <c r="R51" s="185"/>
      <c r="S51" s="193">
        <f t="shared" si="30"/>
        <v>0.25892857142857145</v>
      </c>
      <c r="T51" s="193">
        <f t="shared" si="30"/>
        <v>0.25892857142857145</v>
      </c>
      <c r="U51" s="193">
        <f t="shared" si="30"/>
        <v>0.25892857142857145</v>
      </c>
      <c r="V51" s="271"/>
      <c r="W51" s="188"/>
      <c r="X51" s="188"/>
      <c r="Y51" s="188"/>
      <c r="Z51" s="199"/>
      <c r="AA51" s="199"/>
      <c r="AB51" s="188"/>
      <c r="AC51" s="188"/>
      <c r="AD51" s="188"/>
      <c r="AE51" s="199"/>
      <c r="AF51" s="199"/>
      <c r="AJ51" s="181" t="s">
        <v>73</v>
      </c>
      <c r="AL51" s="181" t="e">
        <f t="shared" ref="AL51" si="35">$Y$39/3</f>
        <v>#VALUE!</v>
      </c>
      <c r="AN51" s="181" t="e">
        <f>$AD$39/8</f>
        <v>#VALUE!</v>
      </c>
    </row>
    <row r="52" spans="2:40">
      <c r="B52" s="203"/>
      <c r="C52" s="183" t="s">
        <v>46</v>
      </c>
      <c r="D52" s="270"/>
      <c r="E52" s="270"/>
      <c r="F52" s="193">
        <f t="shared" si="28"/>
        <v>0.26190476190476192</v>
      </c>
      <c r="G52" s="193">
        <f t="shared" si="28"/>
        <v>0.26190476190476192</v>
      </c>
      <c r="H52" s="193">
        <f t="shared" si="28"/>
        <v>0.26190476190476192</v>
      </c>
      <c r="I52" s="193">
        <f t="shared" si="29"/>
        <v>0.25892857142857145</v>
      </c>
      <c r="J52" s="193">
        <f t="shared" si="29"/>
        <v>0.25892857142857145</v>
      </c>
      <c r="K52" s="193">
        <f t="shared" si="29"/>
        <v>0.25892857142857145</v>
      </c>
      <c r="L52" s="193">
        <f t="shared" si="29"/>
        <v>0.25892857142857145</v>
      </c>
      <c r="M52" s="193">
        <f t="shared" si="29"/>
        <v>0.25892857142857145</v>
      </c>
      <c r="N52" s="185"/>
      <c r="O52" s="185"/>
      <c r="P52" s="185"/>
      <c r="Q52" s="185"/>
      <c r="R52" s="185"/>
      <c r="S52" s="193">
        <f t="shared" si="30"/>
        <v>0.25892857142857145</v>
      </c>
      <c r="T52" s="193">
        <f t="shared" si="30"/>
        <v>0.25892857142857145</v>
      </c>
      <c r="U52" s="193">
        <f t="shared" si="30"/>
        <v>0.25892857142857145</v>
      </c>
      <c r="V52" s="271"/>
      <c r="W52" s="188"/>
      <c r="X52" s="188"/>
      <c r="Y52" s="188"/>
      <c r="Z52" s="199"/>
      <c r="AA52" s="199"/>
      <c r="AB52" s="188"/>
      <c r="AC52" s="188"/>
      <c r="AD52" s="188"/>
      <c r="AE52" s="199"/>
      <c r="AF52" s="199"/>
      <c r="AJ52" s="181" t="s">
        <v>78</v>
      </c>
      <c r="AL52" s="181">
        <f t="shared" ref="AL52" si="36">$Y$41/42</f>
        <v>0.26190476190476192</v>
      </c>
      <c r="AN52" s="181">
        <f>$AD$41/112</f>
        <v>0.25892857142857145</v>
      </c>
    </row>
    <row r="53" spans="2:40">
      <c r="B53" s="203"/>
      <c r="C53" s="183" t="s">
        <v>47</v>
      </c>
      <c r="D53" s="270"/>
      <c r="E53" s="270"/>
      <c r="F53" s="193">
        <f t="shared" si="28"/>
        <v>0.26190476190476192</v>
      </c>
      <c r="G53" s="193">
        <f t="shared" si="28"/>
        <v>0.26190476190476192</v>
      </c>
      <c r="H53" s="193">
        <f t="shared" si="28"/>
        <v>0.26190476190476192</v>
      </c>
      <c r="I53" s="193">
        <f t="shared" si="29"/>
        <v>0.25892857142857145</v>
      </c>
      <c r="J53" s="193">
        <f t="shared" si="29"/>
        <v>0.25892857142857145</v>
      </c>
      <c r="K53" s="193">
        <f t="shared" si="29"/>
        <v>0.25892857142857145</v>
      </c>
      <c r="L53" s="193">
        <f t="shared" si="29"/>
        <v>0.25892857142857145</v>
      </c>
      <c r="M53" s="193">
        <f t="shared" si="29"/>
        <v>0.25892857142857145</v>
      </c>
      <c r="N53" s="185"/>
      <c r="O53" s="185"/>
      <c r="P53" s="185"/>
      <c r="Q53" s="185"/>
      <c r="R53" s="185"/>
      <c r="S53" s="193">
        <f t="shared" si="30"/>
        <v>0.25892857142857145</v>
      </c>
      <c r="T53" s="193">
        <f t="shared" si="30"/>
        <v>0.25892857142857145</v>
      </c>
      <c r="U53" s="193">
        <f t="shared" si="30"/>
        <v>0.25892857142857145</v>
      </c>
      <c r="V53" s="271"/>
      <c r="W53" s="188"/>
      <c r="X53" s="188"/>
      <c r="Y53" s="188"/>
      <c r="Z53" s="199"/>
      <c r="AA53" s="199"/>
      <c r="AB53" s="188"/>
      <c r="AC53" s="188"/>
      <c r="AD53" s="188"/>
      <c r="AE53" s="199"/>
      <c r="AF53" s="199"/>
      <c r="AJ53" s="181" t="s">
        <v>75</v>
      </c>
      <c r="AL53" s="181">
        <f t="shared" ref="AL53" si="37">$Y$62/24</f>
        <v>0.29166666666666669</v>
      </c>
      <c r="AN53" s="181">
        <f>$AD$62/64</f>
        <v>0.21875</v>
      </c>
    </row>
    <row r="54" spans="2:40">
      <c r="B54" s="203"/>
      <c r="C54" s="183" t="s">
        <v>48</v>
      </c>
      <c r="D54" s="270"/>
      <c r="E54" s="270"/>
      <c r="F54" s="193">
        <f t="shared" si="28"/>
        <v>0.26190476190476192</v>
      </c>
      <c r="G54" s="193">
        <f t="shared" si="28"/>
        <v>0.26190476190476192</v>
      </c>
      <c r="H54" s="193">
        <f t="shared" si="28"/>
        <v>0.26190476190476192</v>
      </c>
      <c r="I54" s="193">
        <f t="shared" si="29"/>
        <v>0.25892857142857145</v>
      </c>
      <c r="J54" s="193">
        <f t="shared" si="29"/>
        <v>0.25892857142857145</v>
      </c>
      <c r="K54" s="193">
        <f t="shared" si="29"/>
        <v>0.25892857142857145</v>
      </c>
      <c r="L54" s="193">
        <f t="shared" si="29"/>
        <v>0.25892857142857145</v>
      </c>
      <c r="M54" s="193">
        <f t="shared" si="29"/>
        <v>0.25892857142857145</v>
      </c>
      <c r="N54" s="185"/>
      <c r="O54" s="185"/>
      <c r="P54" s="185"/>
      <c r="Q54" s="185"/>
      <c r="R54" s="185"/>
      <c r="S54" s="193">
        <f t="shared" si="30"/>
        <v>0.25892857142857145</v>
      </c>
      <c r="T54" s="193">
        <f t="shared" si="30"/>
        <v>0.25892857142857145</v>
      </c>
      <c r="U54" s="193">
        <f t="shared" si="30"/>
        <v>0.25892857142857145</v>
      </c>
      <c r="V54" s="271"/>
      <c r="W54" s="191"/>
      <c r="X54" s="191"/>
      <c r="Y54" s="191"/>
      <c r="Z54" s="201"/>
      <c r="AA54" s="201"/>
      <c r="AB54" s="191"/>
      <c r="AC54" s="191"/>
      <c r="AD54" s="191"/>
      <c r="AE54" s="201"/>
      <c r="AF54" s="201"/>
    </row>
    <row r="55" spans="2:40" ht="34.799999999999997">
      <c r="B55" s="214" t="s">
        <v>74</v>
      </c>
      <c r="C55" s="183" t="s">
        <v>49</v>
      </c>
      <c r="D55" s="270"/>
      <c r="E55" s="270"/>
      <c r="F55" s="270"/>
      <c r="G55" s="270"/>
      <c r="H55" s="270"/>
      <c r="I55" s="270"/>
      <c r="J55" s="270"/>
      <c r="K55" s="270"/>
      <c r="L55" s="270"/>
      <c r="M55" s="270"/>
      <c r="N55" s="185"/>
      <c r="O55" s="185"/>
      <c r="P55" s="185"/>
      <c r="Q55" s="185"/>
      <c r="R55" s="185"/>
      <c r="S55" s="270"/>
      <c r="T55" s="270"/>
      <c r="U55" s="270"/>
      <c r="V55" s="271"/>
      <c r="W55" s="215" t="s">
        <v>102</v>
      </c>
      <c r="X55" s="215" t="s">
        <v>102</v>
      </c>
      <c r="Y55" s="215" t="s">
        <v>102</v>
      </c>
      <c r="Z55" s="215" t="s">
        <v>102</v>
      </c>
      <c r="AA55" s="215" t="s">
        <v>102</v>
      </c>
      <c r="AB55" s="215" t="s">
        <v>102</v>
      </c>
      <c r="AC55" s="215" t="s">
        <v>102</v>
      </c>
      <c r="AD55" s="215" t="s">
        <v>102</v>
      </c>
      <c r="AE55" s="215" t="s">
        <v>102</v>
      </c>
      <c r="AF55" s="215" t="s">
        <v>102</v>
      </c>
    </row>
    <row r="56" spans="2:40">
      <c r="B56" s="203" t="s">
        <v>76</v>
      </c>
      <c r="C56" s="183" t="s">
        <v>50</v>
      </c>
      <c r="D56" s="270"/>
      <c r="E56" s="270"/>
      <c r="F56" s="270"/>
      <c r="G56" s="270"/>
      <c r="H56" s="270"/>
      <c r="I56" s="270"/>
      <c r="J56" s="270"/>
      <c r="K56" s="270"/>
      <c r="L56" s="270"/>
      <c r="M56" s="270"/>
      <c r="N56" s="185"/>
      <c r="O56" s="185"/>
      <c r="P56" s="185"/>
      <c r="Q56" s="185"/>
      <c r="R56" s="185"/>
      <c r="S56" s="270"/>
      <c r="T56" s="270"/>
      <c r="U56" s="270"/>
      <c r="V56" s="271"/>
      <c r="W56" s="195" t="s">
        <v>102</v>
      </c>
      <c r="X56" s="195" t="s">
        <v>102</v>
      </c>
      <c r="Y56" s="195" t="s">
        <v>102</v>
      </c>
      <c r="Z56" s="195" t="s">
        <v>102</v>
      </c>
      <c r="AA56" s="195" t="s">
        <v>102</v>
      </c>
      <c r="AB56" s="195" t="s">
        <v>102</v>
      </c>
      <c r="AC56" s="195" t="s">
        <v>102</v>
      </c>
      <c r="AD56" s="195" t="s">
        <v>102</v>
      </c>
      <c r="AE56" s="195" t="s">
        <v>102</v>
      </c>
      <c r="AF56" s="195" t="s">
        <v>102</v>
      </c>
    </row>
    <row r="57" spans="2:40">
      <c r="B57" s="203"/>
      <c r="C57" s="183" t="s">
        <v>51</v>
      </c>
      <c r="D57" s="270"/>
      <c r="E57" s="270"/>
      <c r="F57" s="270"/>
      <c r="G57" s="270"/>
      <c r="H57" s="270"/>
      <c r="I57" s="270"/>
      <c r="J57" s="270"/>
      <c r="K57" s="270"/>
      <c r="L57" s="270"/>
      <c r="M57" s="270"/>
      <c r="N57" s="185"/>
      <c r="O57" s="185"/>
      <c r="P57" s="185"/>
      <c r="Q57" s="185"/>
      <c r="R57" s="185"/>
      <c r="S57" s="270"/>
      <c r="T57" s="270"/>
      <c r="U57" s="270"/>
      <c r="V57" s="271"/>
      <c r="W57" s="188"/>
      <c r="X57" s="188"/>
      <c r="Y57" s="188"/>
      <c r="Z57" s="188"/>
      <c r="AA57" s="188"/>
      <c r="AB57" s="188"/>
      <c r="AC57" s="188"/>
      <c r="AD57" s="188"/>
      <c r="AE57" s="188"/>
      <c r="AF57" s="188"/>
    </row>
    <row r="58" spans="2:40">
      <c r="B58" s="203"/>
      <c r="C58" s="183" t="s">
        <v>52</v>
      </c>
      <c r="D58" s="270"/>
      <c r="E58" s="270"/>
      <c r="F58" s="270"/>
      <c r="G58" s="270"/>
      <c r="H58" s="270"/>
      <c r="I58" s="270"/>
      <c r="J58" s="270"/>
      <c r="K58" s="270"/>
      <c r="L58" s="270"/>
      <c r="M58" s="270"/>
      <c r="N58" s="185"/>
      <c r="O58" s="185"/>
      <c r="P58" s="185"/>
      <c r="Q58" s="185"/>
      <c r="R58" s="185"/>
      <c r="S58" s="270"/>
      <c r="T58" s="270"/>
      <c r="U58" s="270"/>
      <c r="V58" s="271"/>
      <c r="W58" s="188"/>
      <c r="X58" s="188"/>
      <c r="Y58" s="188"/>
      <c r="Z58" s="188"/>
      <c r="AA58" s="188"/>
      <c r="AB58" s="188"/>
      <c r="AC58" s="188"/>
      <c r="AD58" s="188"/>
      <c r="AE58" s="188"/>
      <c r="AF58" s="188"/>
    </row>
    <row r="59" spans="2:40">
      <c r="B59" s="203"/>
      <c r="C59" s="183" t="s">
        <v>53</v>
      </c>
      <c r="D59" s="270"/>
      <c r="E59" s="270"/>
      <c r="F59" s="270"/>
      <c r="G59" s="270"/>
      <c r="H59" s="270"/>
      <c r="I59" s="270"/>
      <c r="J59" s="270"/>
      <c r="K59" s="270"/>
      <c r="L59" s="270"/>
      <c r="M59" s="270"/>
      <c r="N59" s="185"/>
      <c r="O59" s="185"/>
      <c r="P59" s="185"/>
      <c r="Q59" s="185"/>
      <c r="R59" s="185"/>
      <c r="S59" s="270"/>
      <c r="T59" s="270"/>
      <c r="U59" s="270"/>
      <c r="V59" s="271"/>
      <c r="W59" s="188"/>
      <c r="X59" s="188"/>
      <c r="Y59" s="188"/>
      <c r="Z59" s="188"/>
      <c r="AA59" s="188"/>
      <c r="AB59" s="188"/>
      <c r="AC59" s="188"/>
      <c r="AD59" s="188"/>
      <c r="AE59" s="188"/>
      <c r="AF59" s="188"/>
    </row>
    <row r="60" spans="2:40">
      <c r="B60" s="203"/>
      <c r="C60" s="183" t="s">
        <v>54</v>
      </c>
      <c r="D60" s="270"/>
      <c r="E60" s="270"/>
      <c r="F60" s="270"/>
      <c r="G60" s="270"/>
      <c r="H60" s="270"/>
      <c r="I60" s="270"/>
      <c r="J60" s="270"/>
      <c r="K60" s="270"/>
      <c r="L60" s="270"/>
      <c r="M60" s="270"/>
      <c r="N60" s="185"/>
      <c r="O60" s="185"/>
      <c r="P60" s="185"/>
      <c r="Q60" s="185"/>
      <c r="R60" s="185"/>
      <c r="S60" s="270"/>
      <c r="T60" s="270"/>
      <c r="U60" s="270"/>
      <c r="V60" s="271"/>
      <c r="W60" s="188"/>
      <c r="X60" s="188"/>
      <c r="Y60" s="188"/>
      <c r="Z60" s="188"/>
      <c r="AA60" s="188"/>
      <c r="AB60" s="188"/>
      <c r="AC60" s="188"/>
      <c r="AD60" s="188"/>
      <c r="AE60" s="188"/>
      <c r="AF60" s="188"/>
    </row>
    <row r="61" spans="2:40">
      <c r="B61" s="203"/>
      <c r="C61" s="183" t="s">
        <v>55</v>
      </c>
      <c r="D61" s="270"/>
      <c r="E61" s="270"/>
      <c r="F61" s="270"/>
      <c r="G61" s="270"/>
      <c r="H61" s="270"/>
      <c r="I61" s="270"/>
      <c r="J61" s="270"/>
      <c r="K61" s="270"/>
      <c r="L61" s="270"/>
      <c r="M61" s="270"/>
      <c r="N61" s="185"/>
      <c r="O61" s="185"/>
      <c r="P61" s="185"/>
      <c r="Q61" s="185"/>
      <c r="R61" s="185"/>
      <c r="S61" s="270"/>
      <c r="T61" s="270"/>
      <c r="U61" s="270"/>
      <c r="V61" s="271"/>
      <c r="W61" s="191"/>
      <c r="X61" s="191"/>
      <c r="Y61" s="191"/>
      <c r="Z61" s="191"/>
      <c r="AA61" s="191"/>
      <c r="AB61" s="191"/>
      <c r="AC61" s="191"/>
      <c r="AD61" s="191"/>
      <c r="AE61" s="191"/>
      <c r="AF61" s="191"/>
    </row>
    <row r="62" spans="2:40">
      <c r="B62" s="203" t="s">
        <v>75</v>
      </c>
      <c r="C62" s="183" t="s">
        <v>65</v>
      </c>
      <c r="D62" s="270"/>
      <c r="E62" s="270"/>
      <c r="F62" s="193">
        <f t="shared" ref="F62:H69" si="38">$Y$62/24</f>
        <v>0.29166666666666669</v>
      </c>
      <c r="G62" s="193">
        <f t="shared" si="38"/>
        <v>0.29166666666666669</v>
      </c>
      <c r="H62" s="193">
        <f t="shared" si="38"/>
        <v>0.29166666666666669</v>
      </c>
      <c r="I62" s="193">
        <f t="shared" ref="I62:M69" si="39">$AD$62/64</f>
        <v>0.21875</v>
      </c>
      <c r="J62" s="193">
        <f t="shared" si="39"/>
        <v>0.21875</v>
      </c>
      <c r="K62" s="193">
        <f t="shared" si="39"/>
        <v>0.21875</v>
      </c>
      <c r="L62" s="193">
        <f t="shared" si="39"/>
        <v>0.21875</v>
      </c>
      <c r="M62" s="193">
        <f t="shared" si="39"/>
        <v>0.21875</v>
      </c>
      <c r="N62" s="185"/>
      <c r="O62" s="185"/>
      <c r="P62" s="185"/>
      <c r="Q62" s="185"/>
      <c r="R62" s="185"/>
      <c r="S62" s="193">
        <f t="shared" ref="S62:U69" si="40">$AD$62/64</f>
        <v>0.21875</v>
      </c>
      <c r="T62" s="193">
        <f t="shared" si="40"/>
        <v>0.21875</v>
      </c>
      <c r="U62" s="193">
        <f t="shared" si="40"/>
        <v>0.21875</v>
      </c>
      <c r="V62" s="271"/>
      <c r="W62" s="195">
        <f>COUNT(F62:H69)</f>
        <v>24</v>
      </c>
      <c r="X62" s="195">
        <f>SUM(F62:H69)</f>
        <v>7.0000000000000027</v>
      </c>
      <c r="Y62" s="196">
        <f>AV19</f>
        <v>7</v>
      </c>
      <c r="Z62" s="197">
        <f>X62/Y62</f>
        <v>1.0000000000000004</v>
      </c>
      <c r="AA62" s="197">
        <f>AW19/AI21</f>
        <v>5.2499999999999998E-2</v>
      </c>
      <c r="AB62" s="195">
        <f>COUNT(I62:M69,S62:U69)</f>
        <v>64</v>
      </c>
      <c r="AC62" s="195">
        <f>SUM(I62:M69,S62:U69)</f>
        <v>14</v>
      </c>
      <c r="AD62" s="196">
        <f>AV20</f>
        <v>14</v>
      </c>
      <c r="AE62" s="197">
        <f>AC62/AD62</f>
        <v>1</v>
      </c>
      <c r="AF62" s="197">
        <f>AW20/AI21</f>
        <v>3.5000000000000003E-2</v>
      </c>
    </row>
    <row r="63" spans="2:40">
      <c r="B63" s="203"/>
      <c r="C63" s="183" t="s">
        <v>66</v>
      </c>
      <c r="D63" s="270"/>
      <c r="E63" s="270"/>
      <c r="F63" s="193">
        <f t="shared" si="38"/>
        <v>0.29166666666666669</v>
      </c>
      <c r="G63" s="193">
        <f t="shared" si="38"/>
        <v>0.29166666666666669</v>
      </c>
      <c r="H63" s="193">
        <f t="shared" si="38"/>
        <v>0.29166666666666669</v>
      </c>
      <c r="I63" s="193">
        <f t="shared" si="39"/>
        <v>0.21875</v>
      </c>
      <c r="J63" s="193">
        <f t="shared" si="39"/>
        <v>0.21875</v>
      </c>
      <c r="K63" s="193">
        <f t="shared" si="39"/>
        <v>0.21875</v>
      </c>
      <c r="L63" s="193">
        <f t="shared" si="39"/>
        <v>0.21875</v>
      </c>
      <c r="M63" s="193">
        <f t="shared" si="39"/>
        <v>0.21875</v>
      </c>
      <c r="N63" s="185"/>
      <c r="O63" s="185"/>
      <c r="P63" s="185"/>
      <c r="Q63" s="185"/>
      <c r="R63" s="185"/>
      <c r="S63" s="193">
        <f t="shared" si="40"/>
        <v>0.21875</v>
      </c>
      <c r="T63" s="193">
        <f t="shared" si="40"/>
        <v>0.21875</v>
      </c>
      <c r="U63" s="193">
        <f t="shared" si="40"/>
        <v>0.21875</v>
      </c>
      <c r="V63" s="271"/>
      <c r="W63" s="188"/>
      <c r="X63" s="188"/>
      <c r="Y63" s="188"/>
      <c r="Z63" s="199"/>
      <c r="AA63" s="199"/>
      <c r="AB63" s="188"/>
      <c r="AC63" s="188"/>
      <c r="AD63" s="188"/>
      <c r="AE63" s="199"/>
      <c r="AF63" s="199"/>
    </row>
    <row r="64" spans="2:40">
      <c r="B64" s="203"/>
      <c r="C64" s="183" t="s">
        <v>79</v>
      </c>
      <c r="D64" s="270"/>
      <c r="E64" s="270"/>
      <c r="F64" s="193">
        <f t="shared" si="38"/>
        <v>0.29166666666666669</v>
      </c>
      <c r="G64" s="193">
        <f t="shared" si="38"/>
        <v>0.29166666666666669</v>
      </c>
      <c r="H64" s="193">
        <f t="shared" si="38"/>
        <v>0.29166666666666669</v>
      </c>
      <c r="I64" s="193">
        <f t="shared" si="39"/>
        <v>0.21875</v>
      </c>
      <c r="J64" s="193">
        <f t="shared" si="39"/>
        <v>0.21875</v>
      </c>
      <c r="K64" s="193">
        <f t="shared" si="39"/>
        <v>0.21875</v>
      </c>
      <c r="L64" s="193">
        <f t="shared" si="39"/>
        <v>0.21875</v>
      </c>
      <c r="M64" s="193">
        <f t="shared" si="39"/>
        <v>0.21875</v>
      </c>
      <c r="N64" s="185"/>
      <c r="O64" s="185"/>
      <c r="P64" s="185"/>
      <c r="Q64" s="185"/>
      <c r="R64" s="185"/>
      <c r="S64" s="193">
        <f t="shared" si="40"/>
        <v>0.21875</v>
      </c>
      <c r="T64" s="193">
        <f t="shared" si="40"/>
        <v>0.21875</v>
      </c>
      <c r="U64" s="193">
        <f t="shared" si="40"/>
        <v>0.21875</v>
      </c>
      <c r="V64" s="271"/>
      <c r="W64" s="188"/>
      <c r="X64" s="188"/>
      <c r="Y64" s="188"/>
      <c r="Z64" s="199"/>
      <c r="AA64" s="199"/>
      <c r="AB64" s="188"/>
      <c r="AC64" s="188"/>
      <c r="AD64" s="188"/>
      <c r="AE64" s="199"/>
      <c r="AF64" s="199"/>
    </row>
    <row r="65" spans="2:32">
      <c r="B65" s="203"/>
      <c r="C65" s="183" t="s">
        <v>80</v>
      </c>
      <c r="D65" s="270"/>
      <c r="E65" s="270"/>
      <c r="F65" s="193">
        <f t="shared" si="38"/>
        <v>0.29166666666666669</v>
      </c>
      <c r="G65" s="193">
        <f t="shared" si="38"/>
        <v>0.29166666666666669</v>
      </c>
      <c r="H65" s="193">
        <f t="shared" si="38"/>
        <v>0.29166666666666669</v>
      </c>
      <c r="I65" s="193">
        <f t="shared" si="39"/>
        <v>0.21875</v>
      </c>
      <c r="J65" s="193">
        <f t="shared" si="39"/>
        <v>0.21875</v>
      </c>
      <c r="K65" s="193">
        <f t="shared" si="39"/>
        <v>0.21875</v>
      </c>
      <c r="L65" s="193">
        <f t="shared" si="39"/>
        <v>0.21875</v>
      </c>
      <c r="M65" s="193">
        <f t="shared" si="39"/>
        <v>0.21875</v>
      </c>
      <c r="N65" s="185"/>
      <c r="O65" s="185"/>
      <c r="P65" s="185"/>
      <c r="Q65" s="185"/>
      <c r="R65" s="185"/>
      <c r="S65" s="193">
        <f t="shared" si="40"/>
        <v>0.21875</v>
      </c>
      <c r="T65" s="193">
        <f t="shared" si="40"/>
        <v>0.21875</v>
      </c>
      <c r="U65" s="193">
        <f t="shared" si="40"/>
        <v>0.21875</v>
      </c>
      <c r="V65" s="271"/>
      <c r="W65" s="188"/>
      <c r="X65" s="188"/>
      <c r="Y65" s="188"/>
      <c r="Z65" s="199"/>
      <c r="AA65" s="199"/>
      <c r="AB65" s="188"/>
      <c r="AC65" s="188"/>
      <c r="AD65" s="188"/>
      <c r="AE65" s="199"/>
      <c r="AF65" s="199"/>
    </row>
    <row r="66" spans="2:32">
      <c r="B66" s="203"/>
      <c r="C66" s="183" t="s">
        <v>67</v>
      </c>
      <c r="D66" s="270"/>
      <c r="E66" s="270"/>
      <c r="F66" s="193">
        <f t="shared" si="38"/>
        <v>0.29166666666666669</v>
      </c>
      <c r="G66" s="193">
        <f t="shared" si="38"/>
        <v>0.29166666666666669</v>
      </c>
      <c r="H66" s="193">
        <f t="shared" si="38"/>
        <v>0.29166666666666669</v>
      </c>
      <c r="I66" s="193">
        <f t="shared" si="39"/>
        <v>0.21875</v>
      </c>
      <c r="J66" s="193">
        <f t="shared" si="39"/>
        <v>0.21875</v>
      </c>
      <c r="K66" s="193">
        <f t="shared" si="39"/>
        <v>0.21875</v>
      </c>
      <c r="L66" s="193">
        <f t="shared" si="39"/>
        <v>0.21875</v>
      </c>
      <c r="M66" s="193">
        <f t="shared" si="39"/>
        <v>0.21875</v>
      </c>
      <c r="N66" s="185"/>
      <c r="O66" s="185"/>
      <c r="P66" s="185"/>
      <c r="Q66" s="185"/>
      <c r="R66" s="185"/>
      <c r="S66" s="193">
        <f t="shared" si="40"/>
        <v>0.21875</v>
      </c>
      <c r="T66" s="193">
        <f t="shared" si="40"/>
        <v>0.21875</v>
      </c>
      <c r="U66" s="193">
        <f t="shared" si="40"/>
        <v>0.21875</v>
      </c>
      <c r="V66" s="271"/>
      <c r="W66" s="188"/>
      <c r="X66" s="188"/>
      <c r="Y66" s="188"/>
      <c r="Z66" s="199"/>
      <c r="AA66" s="199"/>
      <c r="AB66" s="188"/>
      <c r="AC66" s="188"/>
      <c r="AD66" s="188"/>
      <c r="AE66" s="199"/>
      <c r="AF66" s="199"/>
    </row>
    <row r="67" spans="2:32">
      <c r="B67" s="203"/>
      <c r="C67" s="183" t="s">
        <v>68</v>
      </c>
      <c r="D67" s="270"/>
      <c r="E67" s="270"/>
      <c r="F67" s="193">
        <f t="shared" si="38"/>
        <v>0.29166666666666669</v>
      </c>
      <c r="G67" s="193">
        <f t="shared" si="38"/>
        <v>0.29166666666666669</v>
      </c>
      <c r="H67" s="193">
        <f t="shared" si="38"/>
        <v>0.29166666666666669</v>
      </c>
      <c r="I67" s="193">
        <f t="shared" si="39"/>
        <v>0.21875</v>
      </c>
      <c r="J67" s="193">
        <f t="shared" si="39"/>
        <v>0.21875</v>
      </c>
      <c r="K67" s="193">
        <f t="shared" si="39"/>
        <v>0.21875</v>
      </c>
      <c r="L67" s="193">
        <f t="shared" si="39"/>
        <v>0.21875</v>
      </c>
      <c r="M67" s="193">
        <f t="shared" si="39"/>
        <v>0.21875</v>
      </c>
      <c r="N67" s="185"/>
      <c r="O67" s="185"/>
      <c r="P67" s="185"/>
      <c r="Q67" s="185"/>
      <c r="R67" s="185"/>
      <c r="S67" s="193">
        <f t="shared" si="40"/>
        <v>0.21875</v>
      </c>
      <c r="T67" s="193">
        <f t="shared" si="40"/>
        <v>0.21875</v>
      </c>
      <c r="U67" s="193">
        <f t="shared" si="40"/>
        <v>0.21875</v>
      </c>
      <c r="V67" s="271"/>
      <c r="W67" s="188"/>
      <c r="X67" s="188"/>
      <c r="Y67" s="188"/>
      <c r="Z67" s="199"/>
      <c r="AA67" s="199"/>
      <c r="AB67" s="188"/>
      <c r="AC67" s="188"/>
      <c r="AD67" s="188"/>
      <c r="AE67" s="199"/>
      <c r="AF67" s="199"/>
    </row>
    <row r="68" spans="2:32">
      <c r="B68" s="203"/>
      <c r="C68" s="183" t="s">
        <v>69</v>
      </c>
      <c r="D68" s="270"/>
      <c r="E68" s="270"/>
      <c r="F68" s="193">
        <f t="shared" si="38"/>
        <v>0.29166666666666669</v>
      </c>
      <c r="G68" s="193">
        <f t="shared" si="38"/>
        <v>0.29166666666666669</v>
      </c>
      <c r="H68" s="193">
        <f t="shared" si="38"/>
        <v>0.29166666666666669</v>
      </c>
      <c r="I68" s="193">
        <f t="shared" si="39"/>
        <v>0.21875</v>
      </c>
      <c r="J68" s="193">
        <f t="shared" si="39"/>
        <v>0.21875</v>
      </c>
      <c r="K68" s="193">
        <f t="shared" si="39"/>
        <v>0.21875</v>
      </c>
      <c r="L68" s="193">
        <f t="shared" si="39"/>
        <v>0.21875</v>
      </c>
      <c r="M68" s="193">
        <f t="shared" si="39"/>
        <v>0.21875</v>
      </c>
      <c r="N68" s="185"/>
      <c r="O68" s="185"/>
      <c r="P68" s="185"/>
      <c r="Q68" s="185"/>
      <c r="R68" s="185"/>
      <c r="S68" s="193">
        <f t="shared" si="40"/>
        <v>0.21875</v>
      </c>
      <c r="T68" s="193">
        <f t="shared" si="40"/>
        <v>0.21875</v>
      </c>
      <c r="U68" s="193">
        <f t="shared" si="40"/>
        <v>0.21875</v>
      </c>
      <c r="V68" s="271"/>
      <c r="W68" s="188"/>
      <c r="X68" s="188"/>
      <c r="Y68" s="188"/>
      <c r="Z68" s="199"/>
      <c r="AA68" s="199"/>
      <c r="AB68" s="188"/>
      <c r="AC68" s="188"/>
      <c r="AD68" s="188"/>
      <c r="AE68" s="199"/>
      <c r="AF68" s="199"/>
    </row>
    <row r="69" spans="2:32">
      <c r="B69" s="203"/>
      <c r="C69" s="183" t="s">
        <v>70</v>
      </c>
      <c r="D69" s="270"/>
      <c r="E69" s="270"/>
      <c r="F69" s="193">
        <f t="shared" si="38"/>
        <v>0.29166666666666669</v>
      </c>
      <c r="G69" s="193">
        <f t="shared" si="38"/>
        <v>0.29166666666666669</v>
      </c>
      <c r="H69" s="193">
        <f t="shared" si="38"/>
        <v>0.29166666666666669</v>
      </c>
      <c r="I69" s="193">
        <f t="shared" si="39"/>
        <v>0.21875</v>
      </c>
      <c r="J69" s="193">
        <f t="shared" si="39"/>
        <v>0.21875</v>
      </c>
      <c r="K69" s="193">
        <f t="shared" si="39"/>
        <v>0.21875</v>
      </c>
      <c r="L69" s="193">
        <f t="shared" si="39"/>
        <v>0.21875</v>
      </c>
      <c r="M69" s="193">
        <f t="shared" si="39"/>
        <v>0.21875</v>
      </c>
      <c r="N69" s="185"/>
      <c r="O69" s="185"/>
      <c r="P69" s="185"/>
      <c r="Q69" s="185"/>
      <c r="R69" s="185"/>
      <c r="S69" s="193">
        <f t="shared" si="40"/>
        <v>0.21875</v>
      </c>
      <c r="T69" s="193">
        <f t="shared" si="40"/>
        <v>0.21875</v>
      </c>
      <c r="U69" s="193">
        <f t="shared" si="40"/>
        <v>0.21875</v>
      </c>
      <c r="V69" s="271"/>
      <c r="W69" s="191"/>
      <c r="X69" s="191"/>
      <c r="Y69" s="191"/>
      <c r="Z69" s="201"/>
      <c r="AA69" s="201"/>
      <c r="AB69" s="191"/>
      <c r="AC69" s="191"/>
      <c r="AD69" s="191"/>
      <c r="AE69" s="201"/>
      <c r="AF69" s="201"/>
    </row>
    <row r="70" spans="2:32" ht="30" thickBot="1">
      <c r="B70" s="228" t="s">
        <v>77</v>
      </c>
      <c r="C70" s="229" t="s">
        <v>27</v>
      </c>
      <c r="D70" s="230"/>
      <c r="E70" s="230"/>
      <c r="F70" s="230"/>
      <c r="G70" s="230"/>
      <c r="H70" s="230"/>
      <c r="I70" s="230"/>
      <c r="J70" s="230"/>
      <c r="K70" s="230"/>
      <c r="L70" s="230"/>
      <c r="M70" s="230"/>
      <c r="N70" s="230"/>
      <c r="O70" s="230"/>
      <c r="P70" s="230"/>
      <c r="Q70" s="272"/>
      <c r="R70" s="230"/>
      <c r="S70" s="230"/>
      <c r="T70" s="230"/>
      <c r="U70" s="230"/>
      <c r="V70" s="232"/>
      <c r="W70" s="233" t="s">
        <v>102</v>
      </c>
      <c r="X70" s="233" t="s">
        <v>102</v>
      </c>
      <c r="Y70" s="233" t="s">
        <v>102</v>
      </c>
      <c r="Z70" s="233" t="s">
        <v>102</v>
      </c>
      <c r="AA70" s="233" t="s">
        <v>102</v>
      </c>
      <c r="AB70" s="233" t="s">
        <v>102</v>
      </c>
      <c r="AC70" s="233" t="s">
        <v>102</v>
      </c>
      <c r="AD70" s="233" t="s">
        <v>102</v>
      </c>
      <c r="AE70" s="233" t="s">
        <v>102</v>
      </c>
      <c r="AF70" s="233" t="s">
        <v>102</v>
      </c>
    </row>
    <row r="71" spans="2:32" hidden="1">
      <c r="C71" s="234" t="s">
        <v>32</v>
      </c>
      <c r="D71" s="235">
        <f>SUM(D17:D70)</f>
        <v>0</v>
      </c>
      <c r="E71" s="235">
        <f t="shared" ref="E71:V71" si="41">SUM(E17:E70)</f>
        <v>0</v>
      </c>
      <c r="F71" s="235">
        <f t="shared" si="41"/>
        <v>33.333333333333343</v>
      </c>
      <c r="G71" s="235">
        <f t="shared" si="41"/>
        <v>33.333333333333343</v>
      </c>
      <c r="H71" s="235">
        <f t="shared" si="41"/>
        <v>33.333333333333343</v>
      </c>
      <c r="I71" s="235">
        <f t="shared" si="41"/>
        <v>12.499999999999995</v>
      </c>
      <c r="J71" s="235">
        <f t="shared" si="41"/>
        <v>12.499999999999995</v>
      </c>
      <c r="K71" s="235">
        <f t="shared" si="41"/>
        <v>12.499999999999995</v>
      </c>
      <c r="L71" s="235">
        <f t="shared" si="41"/>
        <v>12.499999999999995</v>
      </c>
      <c r="M71" s="235">
        <f t="shared" si="41"/>
        <v>12.499999999999995</v>
      </c>
      <c r="N71" s="235">
        <f t="shared" si="41"/>
        <v>0</v>
      </c>
      <c r="O71" s="235">
        <f t="shared" si="41"/>
        <v>0</v>
      </c>
      <c r="P71" s="235">
        <f t="shared" si="41"/>
        <v>0</v>
      </c>
      <c r="Q71" s="235">
        <f t="shared" si="41"/>
        <v>0</v>
      </c>
      <c r="R71" s="235">
        <f t="shared" si="41"/>
        <v>0</v>
      </c>
      <c r="S71" s="235">
        <f t="shared" si="41"/>
        <v>12.499999999999995</v>
      </c>
      <c r="T71" s="235">
        <f t="shared" si="41"/>
        <v>12.499999999999995</v>
      </c>
      <c r="U71" s="235">
        <f t="shared" si="41"/>
        <v>12.499999999999995</v>
      </c>
      <c r="V71" s="236">
        <f t="shared" si="41"/>
        <v>0</v>
      </c>
      <c r="W71" s="237"/>
      <c r="X71" s="237"/>
      <c r="Y71" s="237"/>
      <c r="Z71" s="237"/>
      <c r="AA71" s="237"/>
      <c r="AB71" s="237"/>
      <c r="AC71" s="237"/>
      <c r="AD71" s="237"/>
      <c r="AE71" s="237"/>
      <c r="AF71" s="237"/>
    </row>
    <row r="72" spans="2:32" hidden="1">
      <c r="C72" s="238" t="s">
        <v>64</v>
      </c>
      <c r="D72" s="239">
        <v>53</v>
      </c>
      <c r="E72" s="239">
        <v>53</v>
      </c>
      <c r="F72" s="239">
        <v>53</v>
      </c>
      <c r="G72" s="239">
        <v>53</v>
      </c>
      <c r="H72" s="239">
        <v>53</v>
      </c>
      <c r="I72" s="239">
        <v>47</v>
      </c>
      <c r="J72" s="239">
        <v>47</v>
      </c>
      <c r="K72" s="239">
        <v>47</v>
      </c>
      <c r="L72" s="239">
        <v>47</v>
      </c>
      <c r="M72" s="239">
        <v>47</v>
      </c>
      <c r="N72" s="239">
        <v>1</v>
      </c>
      <c r="O72" s="239">
        <v>1</v>
      </c>
      <c r="P72" s="239">
        <v>1</v>
      </c>
      <c r="Q72" s="239">
        <v>2</v>
      </c>
      <c r="R72" s="239">
        <v>1</v>
      </c>
      <c r="S72" s="239">
        <v>53</v>
      </c>
      <c r="T72" s="239">
        <v>53</v>
      </c>
      <c r="U72" s="239">
        <v>53</v>
      </c>
      <c r="V72" s="240">
        <v>53</v>
      </c>
    </row>
    <row r="73" spans="2:32" ht="13.8" hidden="1" thickBot="1">
      <c r="C73" s="241" t="s">
        <v>63</v>
      </c>
      <c r="D73" s="242">
        <f>D71/D72</f>
        <v>0</v>
      </c>
      <c r="E73" s="242">
        <f t="shared" ref="E73:V73" si="42">E71/E72</f>
        <v>0</v>
      </c>
      <c r="F73" s="242">
        <f t="shared" si="42"/>
        <v>0.62893081761006309</v>
      </c>
      <c r="G73" s="242">
        <f t="shared" si="42"/>
        <v>0.62893081761006309</v>
      </c>
      <c r="H73" s="242">
        <f t="shared" si="42"/>
        <v>0.62893081761006309</v>
      </c>
      <c r="I73" s="242">
        <f t="shared" si="42"/>
        <v>0.26595744680851052</v>
      </c>
      <c r="J73" s="242">
        <f t="shared" si="42"/>
        <v>0.26595744680851052</v>
      </c>
      <c r="K73" s="242">
        <f t="shared" si="42"/>
        <v>0.26595744680851052</v>
      </c>
      <c r="L73" s="242">
        <f t="shared" si="42"/>
        <v>0.26595744680851052</v>
      </c>
      <c r="M73" s="242">
        <f t="shared" si="42"/>
        <v>0.26595744680851052</v>
      </c>
      <c r="N73" s="242">
        <f t="shared" si="42"/>
        <v>0</v>
      </c>
      <c r="O73" s="242">
        <f t="shared" si="42"/>
        <v>0</v>
      </c>
      <c r="P73" s="242">
        <f t="shared" si="42"/>
        <v>0</v>
      </c>
      <c r="Q73" s="242">
        <f t="shared" si="42"/>
        <v>0</v>
      </c>
      <c r="R73" s="242">
        <f t="shared" si="42"/>
        <v>0</v>
      </c>
      <c r="S73" s="242">
        <f t="shared" si="42"/>
        <v>0.23584905660377348</v>
      </c>
      <c r="T73" s="242">
        <f t="shared" si="42"/>
        <v>0.23584905660377348</v>
      </c>
      <c r="U73" s="242">
        <f t="shared" si="42"/>
        <v>0.23584905660377348</v>
      </c>
      <c r="V73" s="243">
        <f t="shared" si="42"/>
        <v>0</v>
      </c>
    </row>
    <row r="74" spans="2:32" hidden="1">
      <c r="B74" s="244"/>
      <c r="C74" s="245" t="s">
        <v>34</v>
      </c>
      <c r="D74" s="246">
        <v>718</v>
      </c>
      <c r="E74" s="247"/>
      <c r="F74" s="248"/>
      <c r="G74" s="248"/>
      <c r="H74" s="248"/>
      <c r="I74" s="248"/>
      <c r="J74" s="248"/>
      <c r="K74" s="248"/>
      <c r="L74" s="248"/>
      <c r="M74" s="248"/>
      <c r="N74" s="248"/>
      <c r="O74" s="248"/>
      <c r="P74" s="248"/>
      <c r="Q74" s="248"/>
      <c r="R74" s="248"/>
      <c r="S74" s="248"/>
      <c r="T74" s="248"/>
      <c r="U74" s="248"/>
      <c r="V74" s="248"/>
    </row>
    <row r="75" spans="2:32" ht="13.8" thickBot="1">
      <c r="E75" s="248"/>
      <c r="F75" s="169"/>
      <c r="G75" s="169"/>
      <c r="H75" s="169"/>
      <c r="I75" s="169"/>
      <c r="J75" s="169"/>
      <c r="K75" s="169"/>
      <c r="L75" s="169"/>
      <c r="M75" s="169"/>
      <c r="N75" s="169"/>
      <c r="O75" s="169"/>
      <c r="P75" s="169"/>
      <c r="Q75" s="169"/>
      <c r="R75" s="169"/>
      <c r="S75" s="169"/>
      <c r="T75" s="169"/>
      <c r="U75" s="169"/>
      <c r="V75" s="169"/>
    </row>
    <row r="76" spans="2:32" ht="18" thickBot="1">
      <c r="C76" s="249" t="s">
        <v>33</v>
      </c>
      <c r="D76" s="32">
        <f>(Z23*AA23)+(Z28*AA28)+(Z32*AA32)+(Z36*AA36)+(Z41*AA41)+(Z62*AA62)+(AE23*AF23)+(AE28*AF28)+(AE32*AF32)+(AE36*AF36)+(AE41*AF41)+(AE62*AF62)</f>
        <v>1.0000000000000004</v>
      </c>
      <c r="E76" s="169"/>
      <c r="F76" s="169"/>
      <c r="G76" s="169"/>
      <c r="H76" s="169"/>
      <c r="I76" s="169"/>
      <c r="J76" s="169"/>
      <c r="K76" s="169"/>
      <c r="L76" s="169"/>
      <c r="M76" s="169"/>
      <c r="N76" s="169"/>
      <c r="O76" s="169"/>
      <c r="P76" s="169"/>
      <c r="Q76" s="169"/>
      <c r="R76" s="169"/>
      <c r="S76" s="169"/>
      <c r="T76" s="169"/>
      <c r="U76" s="169"/>
      <c r="V76" s="169"/>
    </row>
    <row r="77" spans="2:32">
      <c r="E77" s="169"/>
      <c r="F77" s="169"/>
      <c r="G77" s="169"/>
      <c r="H77" s="169"/>
      <c r="I77" s="169"/>
      <c r="J77" s="169"/>
      <c r="K77" s="169"/>
      <c r="L77" s="169"/>
      <c r="M77" s="169"/>
      <c r="N77" s="169"/>
      <c r="O77" s="169"/>
      <c r="P77" s="169"/>
      <c r="Q77" s="169"/>
      <c r="R77" s="169"/>
      <c r="S77" s="169"/>
      <c r="T77" s="169"/>
      <c r="U77" s="169"/>
      <c r="V77" s="169"/>
    </row>
    <row r="78" spans="2:32">
      <c r="D78" s="169"/>
      <c r="E78" s="169"/>
      <c r="F78" s="169"/>
      <c r="G78" s="169"/>
      <c r="H78" s="169"/>
      <c r="I78" s="169"/>
      <c r="J78" s="169"/>
      <c r="K78" s="169"/>
      <c r="L78" s="169"/>
      <c r="M78" s="169"/>
      <c r="N78" s="169"/>
      <c r="O78" s="169"/>
      <c r="P78" s="169"/>
      <c r="Q78" s="169"/>
      <c r="R78" s="169"/>
      <c r="S78" s="169"/>
      <c r="T78" s="169"/>
      <c r="U78" s="169"/>
      <c r="V78" s="169"/>
    </row>
    <row r="79" spans="2:32">
      <c r="D79" s="169"/>
      <c r="E79" s="169"/>
      <c r="F79" s="169"/>
      <c r="G79" s="169"/>
      <c r="H79" s="169"/>
      <c r="I79" s="169"/>
      <c r="J79" s="169"/>
      <c r="K79" s="169"/>
      <c r="L79" s="169"/>
      <c r="M79" s="169"/>
      <c r="N79" s="169"/>
      <c r="O79" s="169"/>
      <c r="P79" s="169"/>
      <c r="Q79" s="169"/>
      <c r="R79" s="169"/>
      <c r="S79" s="169"/>
      <c r="T79" s="169"/>
      <c r="U79" s="169"/>
      <c r="V79" s="169"/>
    </row>
    <row r="80" spans="2:32">
      <c r="D80" s="169"/>
      <c r="E80" s="169"/>
      <c r="F80" s="169"/>
      <c r="G80" s="169"/>
      <c r="H80" s="169"/>
      <c r="I80" s="169"/>
      <c r="J80" s="169"/>
      <c r="K80" s="169"/>
      <c r="L80" s="169"/>
      <c r="M80" s="169"/>
      <c r="N80" s="169"/>
      <c r="O80" s="169"/>
      <c r="P80" s="169"/>
      <c r="Q80" s="169"/>
      <c r="R80" s="169"/>
      <c r="S80" s="169"/>
      <c r="T80" s="169"/>
      <c r="U80" s="169"/>
      <c r="V80" s="169"/>
    </row>
    <row r="81" spans="4:22">
      <c r="D81" s="169"/>
      <c r="E81" s="169"/>
      <c r="F81" s="169"/>
      <c r="G81" s="169"/>
      <c r="H81" s="169"/>
      <c r="I81" s="169"/>
      <c r="J81" s="169"/>
      <c r="K81" s="169"/>
      <c r="L81" s="169"/>
      <c r="M81" s="169"/>
      <c r="N81" s="169"/>
      <c r="O81" s="169"/>
      <c r="P81" s="169"/>
      <c r="Q81" s="169"/>
      <c r="R81" s="169"/>
      <c r="S81" s="169"/>
      <c r="T81" s="169"/>
      <c r="U81" s="169"/>
      <c r="V81" s="169"/>
    </row>
  </sheetData>
  <mergeCells count="96">
    <mergeCell ref="AA62:AA69"/>
    <mergeCell ref="AB62:AB69"/>
    <mergeCell ref="AC62:AC69"/>
    <mergeCell ref="AD62:AD69"/>
    <mergeCell ref="AE62:AE69"/>
    <mergeCell ref="AF62:AF69"/>
    <mergeCell ref="AB56:AB61"/>
    <mergeCell ref="AC56:AC61"/>
    <mergeCell ref="AD56:AD61"/>
    <mergeCell ref="AE56:AE61"/>
    <mergeCell ref="AF56:AF61"/>
    <mergeCell ref="B62:B69"/>
    <mergeCell ref="W62:W69"/>
    <mergeCell ref="X62:X69"/>
    <mergeCell ref="Y62:Y69"/>
    <mergeCell ref="Z62:Z69"/>
    <mergeCell ref="B56:B61"/>
    <mergeCell ref="W56:W61"/>
    <mergeCell ref="X56:X61"/>
    <mergeCell ref="Y56:Y61"/>
    <mergeCell ref="Z56:Z61"/>
    <mergeCell ref="AA56:AA61"/>
    <mergeCell ref="AA41:AA54"/>
    <mergeCell ref="AB41:AB54"/>
    <mergeCell ref="AC41:AC54"/>
    <mergeCell ref="AD41:AD54"/>
    <mergeCell ref="AE41:AE54"/>
    <mergeCell ref="AF41:AF54"/>
    <mergeCell ref="AB36:AB38"/>
    <mergeCell ref="AC36:AC38"/>
    <mergeCell ref="AD36:AD38"/>
    <mergeCell ref="AE36:AE38"/>
    <mergeCell ref="AF36:AF38"/>
    <mergeCell ref="B40:B54"/>
    <mergeCell ref="W41:W54"/>
    <mergeCell ref="X41:X54"/>
    <mergeCell ref="Y41:Y54"/>
    <mergeCell ref="Z41:Z54"/>
    <mergeCell ref="AB34:AB35"/>
    <mergeCell ref="AC34:AC35"/>
    <mergeCell ref="AD34:AD35"/>
    <mergeCell ref="AE34:AE35"/>
    <mergeCell ref="AF34:AF35"/>
    <mergeCell ref="W36:W38"/>
    <mergeCell ref="X36:X38"/>
    <mergeCell ref="Y36:Y38"/>
    <mergeCell ref="Z36:Z38"/>
    <mergeCell ref="AA36:AA38"/>
    <mergeCell ref="AB32:AB33"/>
    <mergeCell ref="AC32:AC33"/>
    <mergeCell ref="AD32:AD33"/>
    <mergeCell ref="AE32:AE33"/>
    <mergeCell ref="AF32:AF33"/>
    <mergeCell ref="W34:W35"/>
    <mergeCell ref="X34:X35"/>
    <mergeCell ref="Y34:Y35"/>
    <mergeCell ref="Z34:Z35"/>
    <mergeCell ref="AA34:AA35"/>
    <mergeCell ref="AB28:AB31"/>
    <mergeCell ref="AC28:AC31"/>
    <mergeCell ref="AD28:AD31"/>
    <mergeCell ref="AE28:AE31"/>
    <mergeCell ref="AF28:AF31"/>
    <mergeCell ref="W32:W33"/>
    <mergeCell ref="X32:X33"/>
    <mergeCell ref="Y32:Y33"/>
    <mergeCell ref="Z32:Z33"/>
    <mergeCell ref="AA32:AA33"/>
    <mergeCell ref="B28:B38"/>
    <mergeCell ref="W28:W31"/>
    <mergeCell ref="X28:X31"/>
    <mergeCell ref="Y28:Y31"/>
    <mergeCell ref="Z28:Z31"/>
    <mergeCell ref="AA28:AA31"/>
    <mergeCell ref="AA23:AA27"/>
    <mergeCell ref="AB23:AB27"/>
    <mergeCell ref="AC23:AC27"/>
    <mergeCell ref="AD23:AD27"/>
    <mergeCell ref="AE23:AE27"/>
    <mergeCell ref="AF23:AF27"/>
    <mergeCell ref="AB17:AB22"/>
    <mergeCell ref="AC17:AC22"/>
    <mergeCell ref="AD17:AD22"/>
    <mergeCell ref="AE17:AE22"/>
    <mergeCell ref="AF17:AF22"/>
    <mergeCell ref="B23:B27"/>
    <mergeCell ref="W23:W27"/>
    <mergeCell ref="X23:X27"/>
    <mergeCell ref="Y23:Y27"/>
    <mergeCell ref="Z23:Z27"/>
    <mergeCell ref="B17:B22"/>
    <mergeCell ref="W17:W22"/>
    <mergeCell ref="X17:X22"/>
    <mergeCell ref="Y17:Y22"/>
    <mergeCell ref="Z17:Z22"/>
    <mergeCell ref="AA17:AA22"/>
  </mergeCells>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b619b67-fd85-4c46-bfc1-e8b5140509c1" xsi:nil="true"/>
    <lcf76f155ced4ddcb4097134ff3c332f xmlns="43b9a45f-e788-4a52-b068-09a6474c90a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7A1F1192B24345B29F338386F13EE3" ma:contentTypeVersion="20" ma:contentTypeDescription="Create a new document." ma:contentTypeScope="" ma:versionID="5d39cf5b8b37cd5cdeb8f7fc3adaeb7e">
  <xsd:schema xmlns:xsd="http://www.w3.org/2001/XMLSchema" xmlns:xs="http://www.w3.org/2001/XMLSchema" xmlns:p="http://schemas.microsoft.com/office/2006/metadata/properties" xmlns:ns2="0b619b67-fd85-4c46-bfc1-e8b5140509c1" xmlns:ns3="c1f08991-a0bc-4b5e-b90d-5f54f5cd334e" xmlns:ns4="43b9a45f-e788-4a52-b068-09a6474c90a4" targetNamespace="http://schemas.microsoft.com/office/2006/metadata/properties" ma:root="true" ma:fieldsID="dd07248a70a0fca1e5984d690a355616" ns2:_="" ns3:_="" ns4:_="">
    <xsd:import namespace="0b619b67-fd85-4c46-bfc1-e8b5140509c1"/>
    <xsd:import namespace="c1f08991-a0bc-4b5e-b90d-5f54f5cd334e"/>
    <xsd:import namespace="43b9a45f-e788-4a52-b068-09a6474c90a4"/>
    <xsd:element name="properties">
      <xsd:complexType>
        <xsd:sequence>
          <xsd:element name="documentManagement">
            <xsd:complexType>
              <xsd:all>
                <xsd:element ref="ns2: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lcf76f155ced4ddcb4097134ff3c332f" minOccurs="0"/>
                <xsd:element ref="ns2: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19b67-fd85-4c46-bfc1-e8b5140509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6" nillable="true" ma:displayName="Taxonomy Catch All Column" ma:hidden="true" ma:list="{f31181d3-94e2-4090-9ed8-9532aa0da9d7}" ma:internalName="TaxCatchAll" ma:showField="CatchAllData" ma:web="0b619b67-fd85-4c46-bfc1-e8b5140509c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f08991-a0bc-4b5e-b90d-5f54f5cd334e"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3b9a45f-e788-4a52-b068-09a6474c90a4"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709776e-ed45-40c6-8551-cd9ca82169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55007-2CCE-40D4-A148-B6D145749D73}">
  <ds:schemaRefs>
    <ds:schemaRef ds:uri="http://schemas.microsoft.com/office/2006/metadata/properties"/>
    <ds:schemaRef ds:uri="http://schemas.microsoft.com/office/infopath/2007/PartnerControls"/>
    <ds:schemaRef ds:uri="dbd475e1-8782-492b-bcc4-ac820f87f58a"/>
    <ds:schemaRef ds:uri="28e074c6-3fa0-415a-96ce-8ac98a66dc91"/>
    <ds:schemaRef ds:uri="0b619b67-fd85-4c46-bfc1-e8b5140509c1"/>
    <ds:schemaRef ds:uri="43b9a45f-e788-4a52-b068-09a6474c90a4"/>
  </ds:schemaRefs>
</ds:datastoreItem>
</file>

<file path=customXml/itemProps2.xml><?xml version="1.0" encoding="utf-8"?>
<ds:datastoreItem xmlns:ds="http://schemas.openxmlformats.org/officeDocument/2006/customXml" ds:itemID="{E3E17B3B-20D5-451F-BFE7-3B4ED906E4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619b67-fd85-4c46-bfc1-e8b5140509c1"/>
    <ds:schemaRef ds:uri="c1f08991-a0bc-4b5e-b90d-5f54f5cd334e"/>
    <ds:schemaRef ds:uri="43b9a45f-e788-4a52-b068-09a6474c9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B2BF5F-7E6C-49B5-B6D5-064C975E87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Input Sheet - Office</vt:lpstr>
      <vt:lpstr>Calculation - Office</vt:lpstr>
      <vt:lpstr>Master Copy - Office</vt:lpstr>
      <vt:lpstr>Input Sheet - Residential</vt:lpstr>
      <vt:lpstr>Input Sheet - Retail</vt:lpstr>
      <vt:lpstr>Input Sheet - Education</vt:lpstr>
      <vt:lpstr>Calculation Sheet - Edu</vt:lpstr>
      <vt:lpstr>Master Copy - Edu</vt:lpstr>
      <vt:lpstr>Calculation Sheet - Retail</vt:lpstr>
      <vt:lpstr>Master Copy - Retail</vt:lpstr>
      <vt:lpstr>Calculation - Resi</vt:lpstr>
      <vt:lpstr>Master Copy - Resi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Cameron Parker</dc:creator>
  <cp:lastModifiedBy>Alex Benstead</cp:lastModifiedBy>
  <dcterms:created xsi:type="dcterms:W3CDTF">2023-04-11T12:07:05Z</dcterms:created>
  <dcterms:modified xsi:type="dcterms:W3CDTF">2023-11-15T13:50:34Z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